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yoshi\Desktop\"/>
    </mc:Choice>
  </mc:AlternateContent>
  <xr:revisionPtr revIDLastSave="0" documentId="8_{2680D850-4081-44E9-A900-891776F89C74}" xr6:coauthVersionLast="47" xr6:coauthVersionMax="47" xr10:uidLastSave="{00000000-0000-0000-0000-000000000000}"/>
  <bookViews>
    <workbookView xWindow="-120" yWindow="-120" windowWidth="29040" windowHeight="15720" tabRatio="749" activeTab="1" xr2:uid="{00000000-000D-0000-FFFF-FFFF00000000}"/>
  </bookViews>
  <sheets>
    <sheet name="表紙" sheetId="3" r:id="rId1"/>
    <sheet name="様式4（全般事項）" sheetId="5" r:id="rId2"/>
    <sheet name="様式４(機能別)" sheetId="2" r:id="rId3"/>
    <sheet name="(参考)診療割合算出表" sheetId="6" r:id="rId4"/>
    <sheet name="別紙1未充足要件" sheetId="8" r:id="rId5"/>
    <sheet name="自施設で対応しないもの" sheetId="7" r:id="rId6"/>
  </sheets>
  <externalReferences>
    <externalReference r:id="rId7"/>
  </externalReferences>
  <definedNames>
    <definedName name="_xlnm._FilterDatabase" localSheetId="2" hidden="1">'様式４(機能別)'!#REF!</definedName>
    <definedName name="list00">[1]選択肢!$B$2:$B$3</definedName>
    <definedName name="_xlnm.Print_Area" localSheetId="3">'(参考)診療割合算出表'!$A$1:$N$11</definedName>
    <definedName name="_xlnm.Print_Area" localSheetId="5">自施設で対応しないもの!$A$1:$M$20</definedName>
    <definedName name="_xlnm.Print_Area" localSheetId="0">表紙!$A$1:$G$13</definedName>
    <definedName name="_xlnm.Print_Area" localSheetId="4">別紙1未充足要件!$A$1:$G$48</definedName>
    <definedName name="_xlnm.Print_Area" localSheetId="2">'様式４(機能別)'!$A$1:$N$358</definedName>
    <definedName name="_xlnm.Print_Area" localSheetId="1">'様式4（全般事項）'!$A$1:$W$320</definedName>
    <definedName name="_xlnm.Print_Titles" localSheetId="2">'様式４(機能別)'!$9:$9</definedName>
    <definedName name="yos410">[1]選択肢!$K$2:$K$4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8" l="1"/>
  <c r="E4" i="8"/>
  <c r="C48" i="8"/>
  <c r="C47" i="8"/>
  <c r="C46" i="8"/>
  <c r="C45" i="8"/>
  <c r="C44" i="8"/>
  <c r="C43" i="8"/>
  <c r="C42" i="8"/>
  <c r="C41" i="8"/>
  <c r="C40" i="8"/>
  <c r="C39" i="8"/>
  <c r="C38" i="8"/>
  <c r="C37" i="8"/>
  <c r="C36" i="8"/>
  <c r="C35" i="8"/>
  <c r="C34" i="8"/>
  <c r="C33" i="8"/>
  <c r="C32" i="8"/>
  <c r="C31" i="8"/>
  <c r="C30" i="8"/>
  <c r="C29" i="8"/>
  <c r="C28" i="8"/>
  <c r="C27" i="8"/>
  <c r="C26" i="8"/>
  <c r="C25" i="8"/>
  <c r="C24" i="8"/>
  <c r="C23" i="8"/>
  <c r="C22" i="8"/>
  <c r="C21" i="8"/>
  <c r="C20" i="8"/>
  <c r="C19" i="8"/>
  <c r="C18" i="8"/>
  <c r="C17" i="8"/>
  <c r="C16" i="8"/>
  <c r="C15" i="8"/>
  <c r="C14" i="8"/>
  <c r="C13" i="8"/>
  <c r="C12" i="8"/>
  <c r="C11" i="8"/>
  <c r="C10" i="8"/>
  <c r="C9" i="8"/>
  <c r="G29" i="8"/>
  <c r="G28" i="8"/>
  <c r="G27" i="8"/>
  <c r="G26" i="8"/>
  <c r="G25" i="8"/>
  <c r="G24" i="8"/>
  <c r="G23" i="8"/>
  <c r="G22" i="8"/>
  <c r="G21" i="8"/>
  <c r="G20" i="8"/>
  <c r="G19" i="8"/>
  <c r="G18" i="8"/>
  <c r="G17" i="8"/>
  <c r="G16" i="8"/>
  <c r="G15" i="8"/>
  <c r="G14" i="8"/>
  <c r="G13" i="8"/>
  <c r="G12" i="8"/>
  <c r="G11" i="8"/>
  <c r="G10" i="8"/>
  <c r="G9" i="8"/>
  <c r="F2" i="8" s="1"/>
  <c r="B8" i="3" s="1"/>
  <c r="H2" i="2"/>
  <c r="G4" i="7"/>
  <c r="O19" i="7"/>
  <c r="N19" i="7"/>
  <c r="O18" i="7"/>
  <c r="N18" i="7"/>
  <c r="O17" i="7"/>
  <c r="N17" i="7"/>
  <c r="O16" i="7"/>
  <c r="N16" i="7"/>
  <c r="O15" i="7"/>
  <c r="N15" i="7"/>
  <c r="O14" i="7"/>
  <c r="N14" i="7"/>
  <c r="O13" i="7"/>
  <c r="N13" i="7"/>
  <c r="O12" i="7"/>
  <c r="N12" i="7"/>
  <c r="B6" i="6"/>
  <c r="B7" i="6" s="1"/>
  <c r="K2" i="7" l="1"/>
  <c r="B12" i="3" s="1"/>
  <c r="B9" i="3" l="1"/>
  <c r="W320" i="5"/>
  <c r="V320" i="5"/>
  <c r="V319" i="5"/>
  <c r="V318" i="5"/>
  <c r="V317" i="5"/>
  <c r="W316" i="5"/>
  <c r="V316" i="5"/>
  <c r="W315" i="5"/>
  <c r="V315" i="5"/>
  <c r="V314" i="5"/>
  <c r="V313" i="5"/>
  <c r="W312" i="5"/>
  <c r="V312" i="5"/>
  <c r="W311" i="5"/>
  <c r="V311" i="5"/>
  <c r="W310" i="5"/>
  <c r="V310" i="5"/>
  <c r="W309" i="5"/>
  <c r="V309" i="5"/>
  <c r="V308" i="5"/>
  <c r="V307" i="5"/>
  <c r="W306" i="5"/>
  <c r="V306" i="5"/>
  <c r="W305" i="5"/>
  <c r="V305" i="5"/>
  <c r="V304" i="5"/>
  <c r="W303" i="5"/>
  <c r="V303" i="5"/>
  <c r="W302" i="5"/>
  <c r="V302" i="5"/>
  <c r="W301" i="5"/>
  <c r="V301" i="5"/>
  <c r="W300" i="5"/>
  <c r="V300" i="5"/>
  <c r="W299" i="5"/>
  <c r="V299" i="5"/>
  <c r="W298" i="5"/>
  <c r="V298" i="5"/>
  <c r="W297" i="5"/>
  <c r="V297" i="5"/>
  <c r="W296" i="5"/>
  <c r="V296" i="5"/>
  <c r="V295" i="5"/>
  <c r="W294" i="5"/>
  <c r="V294" i="5"/>
  <c r="W293" i="5"/>
  <c r="V293" i="5"/>
  <c r="W292" i="5"/>
  <c r="V292" i="5"/>
  <c r="W291" i="5"/>
  <c r="V291" i="5"/>
  <c r="W290" i="5"/>
  <c r="V290" i="5"/>
  <c r="V289" i="5"/>
  <c r="W288" i="5"/>
  <c r="V288" i="5"/>
  <c r="W287" i="5"/>
  <c r="V287" i="5"/>
  <c r="W286" i="5"/>
  <c r="V286" i="5"/>
  <c r="V285" i="5"/>
  <c r="W284" i="5"/>
  <c r="V284" i="5"/>
  <c r="W283" i="5"/>
  <c r="V283" i="5"/>
  <c r="W282" i="5"/>
  <c r="V282" i="5"/>
  <c r="W281" i="5"/>
  <c r="V281" i="5"/>
  <c r="W280" i="5"/>
  <c r="V280" i="5"/>
  <c r="W279" i="5"/>
  <c r="V279" i="5"/>
  <c r="W278" i="5"/>
  <c r="V278" i="5"/>
  <c r="W277" i="5"/>
  <c r="V277" i="5"/>
  <c r="V276" i="5"/>
  <c r="V275" i="5"/>
  <c r="W274" i="5"/>
  <c r="V274" i="5"/>
  <c r="W273" i="5"/>
  <c r="V273" i="5"/>
  <c r="W272" i="5"/>
  <c r="V272" i="5"/>
  <c r="W271" i="5"/>
  <c r="V271" i="5"/>
  <c r="W270" i="5"/>
  <c r="V270" i="5"/>
  <c r="W269" i="5"/>
  <c r="V269" i="5"/>
  <c r="W268" i="5"/>
  <c r="V268" i="5"/>
  <c r="V267" i="5"/>
  <c r="V266" i="5"/>
  <c r="V265" i="5"/>
  <c r="W264" i="5"/>
  <c r="V264" i="5"/>
  <c r="W263" i="5"/>
  <c r="V263" i="5"/>
  <c r="W262" i="5"/>
  <c r="V262" i="5"/>
  <c r="V261" i="5"/>
  <c r="W260" i="5"/>
  <c r="V260" i="5"/>
  <c r="V259" i="5"/>
  <c r="W258" i="5"/>
  <c r="V258" i="5"/>
  <c r="W257" i="5"/>
  <c r="V257" i="5"/>
  <c r="V256" i="5"/>
  <c r="W255" i="5"/>
  <c r="V255" i="5"/>
  <c r="W254" i="5"/>
  <c r="V254" i="5"/>
  <c r="W253" i="5"/>
  <c r="V253" i="5"/>
  <c r="W252" i="5"/>
  <c r="V252" i="5"/>
  <c r="W251" i="5"/>
  <c r="V251" i="5"/>
  <c r="V250" i="5"/>
  <c r="W249" i="5"/>
  <c r="V249" i="5"/>
  <c r="W248" i="5"/>
  <c r="V248" i="5"/>
  <c r="W247" i="5"/>
  <c r="V247" i="5"/>
  <c r="V246" i="5"/>
  <c r="W245" i="5"/>
  <c r="V245" i="5"/>
  <c r="W244" i="5"/>
  <c r="V244" i="5"/>
  <c r="W243" i="5"/>
  <c r="V243" i="5"/>
  <c r="W242" i="5"/>
  <c r="V242" i="5"/>
  <c r="W241" i="5"/>
  <c r="V241" i="5"/>
  <c r="V240" i="5"/>
  <c r="W239" i="5"/>
  <c r="V239" i="5"/>
  <c r="W238" i="5"/>
  <c r="V238" i="5"/>
  <c r="W237" i="5"/>
  <c r="V237" i="5"/>
  <c r="W236" i="5"/>
  <c r="V236" i="5"/>
  <c r="W235" i="5"/>
  <c r="V235" i="5"/>
  <c r="V234" i="5"/>
  <c r="W233" i="5"/>
  <c r="V233" i="5"/>
  <c r="W232" i="5"/>
  <c r="V232" i="5"/>
  <c r="W231" i="5"/>
  <c r="V231" i="5"/>
  <c r="V230" i="5"/>
  <c r="W229" i="5"/>
  <c r="V229" i="5"/>
  <c r="W228" i="5"/>
  <c r="V228" i="5"/>
  <c r="W227" i="5"/>
  <c r="V227" i="5"/>
  <c r="W226" i="5"/>
  <c r="V226" i="5"/>
  <c r="V225" i="5"/>
  <c r="V224" i="5"/>
  <c r="V223" i="5"/>
  <c r="V222" i="5"/>
  <c r="V221" i="5"/>
  <c r="W220" i="5"/>
  <c r="V220" i="5"/>
  <c r="W219" i="5"/>
  <c r="V219" i="5"/>
  <c r="W218" i="5"/>
  <c r="V218" i="5"/>
  <c r="V217" i="5"/>
  <c r="G217" i="5"/>
  <c r="V216" i="5"/>
  <c r="V215" i="5"/>
  <c r="V214" i="5"/>
  <c r="V213" i="5"/>
  <c r="W212" i="5"/>
  <c r="V212" i="5"/>
  <c r="W211" i="5"/>
  <c r="V211" i="5"/>
  <c r="V210" i="5"/>
  <c r="R210" i="5"/>
  <c r="W209" i="5"/>
  <c r="V209" i="5"/>
  <c r="W208" i="5"/>
  <c r="V208" i="5"/>
  <c r="V207" i="5"/>
  <c r="V206" i="5"/>
  <c r="V205" i="5"/>
  <c r="W204" i="5"/>
  <c r="V204" i="5"/>
  <c r="O204" i="5"/>
  <c r="W203" i="5"/>
  <c r="V203" i="5"/>
  <c r="O203" i="5"/>
  <c r="W202" i="5"/>
  <c r="V202" i="5"/>
  <c r="V201" i="5"/>
  <c r="W200" i="5"/>
  <c r="V200" i="5"/>
  <c r="V199" i="5"/>
  <c r="W198" i="5"/>
  <c r="V198" i="5"/>
  <c r="W197" i="5"/>
  <c r="V197" i="5"/>
  <c r="W196" i="5"/>
  <c r="V196" i="5"/>
  <c r="V195" i="5"/>
  <c r="V194" i="5"/>
  <c r="W193" i="5"/>
  <c r="V193" i="5"/>
  <c r="W192" i="5"/>
  <c r="V192" i="5"/>
  <c r="W191" i="5"/>
  <c r="V191" i="5"/>
  <c r="W190" i="5"/>
  <c r="V190" i="5"/>
  <c r="W189" i="5"/>
  <c r="V189" i="5"/>
  <c r="W188" i="5"/>
  <c r="V188" i="5"/>
  <c r="W187" i="5"/>
  <c r="V187" i="5"/>
  <c r="W186" i="5"/>
  <c r="V186" i="5"/>
  <c r="W185" i="5"/>
  <c r="V185" i="5"/>
  <c r="W184" i="5"/>
  <c r="V184" i="5"/>
  <c r="W183" i="5"/>
  <c r="V183" i="5"/>
  <c r="W182" i="5"/>
  <c r="V182" i="5"/>
  <c r="W181" i="5"/>
  <c r="V181" i="5"/>
  <c r="W180" i="5"/>
  <c r="V180" i="5"/>
  <c r="V179" i="5"/>
  <c r="V178" i="5"/>
  <c r="V177" i="5"/>
  <c r="W176" i="5"/>
  <c r="V176" i="5"/>
  <c r="W175" i="5"/>
  <c r="V175" i="5"/>
  <c r="W174" i="5"/>
  <c r="V174" i="5"/>
  <c r="W173" i="5"/>
  <c r="V173" i="5"/>
  <c r="W172" i="5"/>
  <c r="V172" i="5"/>
  <c r="W171" i="5"/>
  <c r="V171" i="5"/>
  <c r="W170" i="5"/>
  <c r="V170" i="5"/>
  <c r="W169" i="5"/>
  <c r="V169" i="5"/>
  <c r="W168" i="5"/>
  <c r="V168" i="5"/>
  <c r="W167" i="5"/>
  <c r="V167" i="5"/>
  <c r="W166" i="5"/>
  <c r="V166" i="5"/>
  <c r="W165" i="5"/>
  <c r="V165" i="5"/>
  <c r="W164" i="5"/>
  <c r="V164" i="5"/>
  <c r="W163" i="5"/>
  <c r="V163" i="5"/>
  <c r="W162" i="5"/>
  <c r="V162" i="5"/>
  <c r="W161" i="5"/>
  <c r="V161" i="5"/>
  <c r="W160" i="5"/>
  <c r="V160" i="5"/>
  <c r="W159" i="5"/>
  <c r="V159" i="5"/>
  <c r="W158" i="5"/>
  <c r="V158" i="5"/>
  <c r="W157" i="5"/>
  <c r="V157" i="5"/>
  <c r="W156" i="5"/>
  <c r="V156" i="5"/>
  <c r="W155" i="5"/>
  <c r="V155" i="5"/>
  <c r="V154" i="5"/>
  <c r="V153" i="5"/>
  <c r="W152" i="5"/>
  <c r="V152" i="5"/>
  <c r="W151" i="5"/>
  <c r="V151" i="5"/>
  <c r="V150" i="5"/>
  <c r="V149" i="5"/>
  <c r="W148" i="5"/>
  <c r="V148" i="5"/>
  <c r="W147" i="5"/>
  <c r="V147" i="5"/>
  <c r="W146" i="5"/>
  <c r="V146" i="5"/>
  <c r="W145" i="5"/>
  <c r="V145" i="5"/>
  <c r="W144" i="5"/>
  <c r="V144" i="5"/>
  <c r="W143" i="5"/>
  <c r="V143" i="5"/>
  <c r="W142" i="5"/>
  <c r="V142" i="5"/>
  <c r="W141" i="5"/>
  <c r="V141" i="5"/>
  <c r="W140" i="5"/>
  <c r="V140" i="5"/>
  <c r="W139" i="5"/>
  <c r="V139" i="5"/>
  <c r="W138" i="5"/>
  <c r="V138" i="5"/>
  <c r="W137" i="5"/>
  <c r="V137" i="5"/>
  <c r="W136" i="5"/>
  <c r="V136" i="5"/>
  <c r="W135" i="5"/>
  <c r="V135" i="5"/>
  <c r="W134" i="5"/>
  <c r="V134" i="5"/>
  <c r="W133" i="5"/>
  <c r="V133" i="5"/>
  <c r="W132" i="5"/>
  <c r="V132" i="5"/>
  <c r="W131" i="5"/>
  <c r="V131" i="5"/>
  <c r="W130" i="5"/>
  <c r="V130" i="5"/>
  <c r="W129" i="5"/>
  <c r="V129" i="5"/>
  <c r="W128" i="5"/>
  <c r="V128" i="5"/>
  <c r="W127" i="5"/>
  <c r="V127" i="5"/>
  <c r="W126" i="5"/>
  <c r="V126" i="5"/>
  <c r="W125" i="5"/>
  <c r="V125" i="5"/>
  <c r="W124" i="5"/>
  <c r="V124" i="5"/>
  <c r="W123" i="5"/>
  <c r="V123" i="5"/>
  <c r="W122" i="5"/>
  <c r="V122" i="5"/>
  <c r="W121" i="5"/>
  <c r="V121" i="5"/>
  <c r="W120" i="5"/>
  <c r="V120" i="5"/>
  <c r="W119" i="5"/>
  <c r="V119" i="5"/>
  <c r="W118" i="5"/>
  <c r="V118" i="5"/>
  <c r="W117" i="5"/>
  <c r="V117" i="5"/>
  <c r="W116" i="5"/>
  <c r="V116" i="5"/>
  <c r="W115" i="5"/>
  <c r="V115" i="5"/>
  <c r="W114" i="5"/>
  <c r="V114" i="5"/>
  <c r="W113" i="5"/>
  <c r="V113" i="5"/>
  <c r="W112" i="5"/>
  <c r="V112" i="5"/>
  <c r="W111" i="5"/>
  <c r="V111" i="5"/>
  <c r="W110" i="5"/>
  <c r="V110" i="5"/>
  <c r="W109" i="5"/>
  <c r="V109" i="5"/>
  <c r="W108" i="5"/>
  <c r="V108" i="5"/>
  <c r="W107" i="5"/>
  <c r="V107" i="5"/>
  <c r="W106" i="5"/>
  <c r="V106" i="5"/>
  <c r="W105" i="5"/>
  <c r="V105" i="5"/>
  <c r="W104" i="5"/>
  <c r="V104" i="5"/>
  <c r="W103" i="5"/>
  <c r="V103" i="5"/>
  <c r="W102" i="5"/>
  <c r="V102" i="5"/>
  <c r="W101" i="5"/>
  <c r="V101" i="5"/>
  <c r="W100" i="5"/>
  <c r="V100" i="5"/>
  <c r="W99" i="5"/>
  <c r="V99" i="5"/>
  <c r="W98" i="5"/>
  <c r="V98" i="5"/>
  <c r="W97" i="5"/>
  <c r="V97" i="5"/>
  <c r="W96" i="5"/>
  <c r="V96" i="5"/>
  <c r="W95" i="5"/>
  <c r="V95" i="5"/>
  <c r="W94" i="5"/>
  <c r="V94" i="5"/>
  <c r="W93" i="5"/>
  <c r="V93" i="5"/>
  <c r="W92" i="5"/>
  <c r="V92" i="5"/>
  <c r="W91" i="5"/>
  <c r="V91" i="5"/>
  <c r="W90" i="5"/>
  <c r="V90" i="5"/>
  <c r="W89" i="5"/>
  <c r="V89" i="5"/>
  <c r="W88" i="5"/>
  <c r="V88" i="5"/>
  <c r="W87" i="5"/>
  <c r="V87" i="5"/>
  <c r="W86" i="5"/>
  <c r="V86" i="5"/>
  <c r="W85" i="5"/>
  <c r="V85" i="5"/>
  <c r="W84" i="5"/>
  <c r="V84" i="5"/>
  <c r="W83" i="5"/>
  <c r="V83" i="5"/>
  <c r="W82" i="5"/>
  <c r="V82" i="5"/>
  <c r="W81" i="5"/>
  <c r="V81" i="5"/>
  <c r="W80" i="5"/>
  <c r="V80" i="5"/>
  <c r="W79" i="5"/>
  <c r="V79" i="5"/>
  <c r="W78" i="5"/>
  <c r="V78" i="5"/>
  <c r="W77" i="5"/>
  <c r="V77" i="5"/>
  <c r="W76" i="5"/>
  <c r="V76" i="5"/>
  <c r="W75" i="5"/>
  <c r="V75" i="5"/>
  <c r="W74" i="5"/>
  <c r="V74" i="5"/>
  <c r="W73" i="5"/>
  <c r="V73" i="5"/>
  <c r="W72" i="5"/>
  <c r="V72" i="5"/>
  <c r="W71" i="5"/>
  <c r="V71" i="5"/>
  <c r="W70" i="5"/>
  <c r="V70" i="5"/>
  <c r="W69" i="5"/>
  <c r="V69" i="5"/>
  <c r="W68" i="5"/>
  <c r="V68" i="5"/>
  <c r="V67" i="5"/>
  <c r="V66" i="5"/>
  <c r="V65" i="5"/>
  <c r="W64" i="5"/>
  <c r="V64" i="5"/>
  <c r="W63" i="5"/>
  <c r="V63" i="5"/>
  <c r="W62" i="5"/>
  <c r="V62" i="5"/>
  <c r="W61" i="5"/>
  <c r="V61" i="5"/>
  <c r="W60" i="5"/>
  <c r="V60" i="5"/>
  <c r="W59" i="5"/>
  <c r="V59" i="5"/>
  <c r="W58" i="5"/>
  <c r="V58" i="5"/>
  <c r="W57" i="5"/>
  <c r="V57" i="5"/>
  <c r="W56" i="5"/>
  <c r="V56" i="5"/>
  <c r="W55" i="5"/>
  <c r="V55" i="5"/>
  <c r="W54" i="5"/>
  <c r="V54" i="5"/>
  <c r="W53" i="5"/>
  <c r="V53" i="5"/>
  <c r="W52" i="5"/>
  <c r="V52" i="5"/>
  <c r="W51" i="5"/>
  <c r="V51" i="5"/>
  <c r="W50" i="5"/>
  <c r="V50" i="5"/>
  <c r="W49" i="5"/>
  <c r="V49" i="5"/>
  <c r="W48" i="5"/>
  <c r="V48" i="5"/>
  <c r="W47" i="5"/>
  <c r="V47" i="5"/>
  <c r="W46" i="5"/>
  <c r="V46" i="5"/>
  <c r="W45" i="5"/>
  <c r="V45" i="5"/>
  <c r="W44" i="5"/>
  <c r="V44" i="5"/>
  <c r="W43" i="5"/>
  <c r="V43" i="5"/>
  <c r="W42" i="5"/>
  <c r="V42" i="5"/>
  <c r="W41" i="5"/>
  <c r="V41" i="5"/>
  <c r="W40" i="5"/>
  <c r="V40" i="5"/>
  <c r="V39" i="5"/>
  <c r="V38" i="5"/>
  <c r="V37" i="5"/>
  <c r="V36" i="5"/>
  <c r="V35" i="5"/>
  <c r="W34" i="5"/>
  <c r="V34" i="5"/>
  <c r="W33" i="5"/>
  <c r="W32" i="5"/>
  <c r="V32" i="5"/>
  <c r="W31" i="5"/>
  <c r="V31" i="5"/>
  <c r="W30" i="5"/>
  <c r="V30" i="5"/>
  <c r="W29" i="5"/>
  <c r="V29" i="5"/>
  <c r="W28" i="5"/>
  <c r="V28" i="5"/>
  <c r="V27" i="5"/>
  <c r="V26" i="5"/>
  <c r="V25" i="5"/>
  <c r="V24" i="5"/>
  <c r="V23" i="5"/>
  <c r="V22" i="5"/>
  <c r="V21" i="5"/>
  <c r="V20" i="5"/>
  <c r="V19" i="5"/>
  <c r="V18" i="5"/>
  <c r="V17" i="5"/>
  <c r="V16" i="5"/>
  <c r="V15" i="5"/>
  <c r="V14" i="5"/>
  <c r="V13" i="5"/>
  <c r="V12" i="5"/>
  <c r="V11" i="5"/>
  <c r="H11" i="5"/>
  <c r="E4" i="3"/>
  <c r="M203" i="2"/>
  <c r="M358" i="2"/>
  <c r="M357" i="2"/>
  <c r="M356" i="2"/>
  <c r="M355" i="2"/>
  <c r="M354" i="2"/>
  <c r="M353" i="2"/>
  <c r="M351" i="2"/>
  <c r="I350" i="2"/>
  <c r="M350" i="2" s="1"/>
  <c r="I349" i="2"/>
  <c r="M349" i="2" s="1"/>
  <c r="M348" i="2"/>
  <c r="M346" i="2"/>
  <c r="I346" i="2"/>
  <c r="M345" i="2"/>
  <c r="I345" i="2"/>
  <c r="M344" i="2"/>
  <c r="M342" i="2"/>
  <c r="M340" i="2"/>
  <c r="M339" i="2"/>
  <c r="M338" i="2"/>
  <c r="M337" i="2"/>
  <c r="M336" i="2"/>
  <c r="M335" i="2"/>
  <c r="M334" i="2"/>
  <c r="M333" i="2"/>
  <c r="M332" i="2"/>
  <c r="M331" i="2"/>
  <c r="M330" i="2"/>
  <c r="M329" i="2"/>
  <c r="I329" i="2"/>
  <c r="M328" i="2"/>
  <c r="M327" i="2"/>
  <c r="M326" i="2"/>
  <c r="I326" i="2"/>
  <c r="M325" i="2"/>
  <c r="M324" i="2"/>
  <c r="M323" i="2"/>
  <c r="I323" i="2"/>
  <c r="M322" i="2"/>
  <c r="M321" i="2"/>
  <c r="M320" i="2"/>
  <c r="I320" i="2"/>
  <c r="M319" i="2"/>
  <c r="M318" i="2"/>
  <c r="M317" i="2"/>
  <c r="I317" i="2"/>
  <c r="M316" i="2"/>
  <c r="M315" i="2"/>
  <c r="M314" i="2"/>
  <c r="M313" i="2"/>
  <c r="M311" i="2"/>
  <c r="M310" i="2"/>
  <c r="M309" i="2"/>
  <c r="M308" i="2"/>
  <c r="M307" i="2"/>
  <c r="M305" i="2"/>
  <c r="M304" i="2"/>
  <c r="M303" i="2"/>
  <c r="M302" i="2"/>
  <c r="M301" i="2"/>
  <c r="M300" i="2"/>
  <c r="M299" i="2"/>
  <c r="M298" i="2"/>
  <c r="M297" i="2"/>
  <c r="M295" i="2"/>
  <c r="M294" i="2"/>
  <c r="M293" i="2"/>
  <c r="M292" i="2"/>
  <c r="M291" i="2"/>
  <c r="M289" i="2"/>
  <c r="M288" i="2"/>
  <c r="M287" i="2"/>
  <c r="M286" i="2"/>
  <c r="M285" i="2"/>
  <c r="M284" i="2"/>
  <c r="M283" i="2"/>
  <c r="M282" i="2"/>
  <c r="M281" i="2"/>
  <c r="M278" i="2"/>
  <c r="M277" i="2"/>
  <c r="M276" i="2"/>
  <c r="M275" i="2"/>
  <c r="M274" i="2"/>
  <c r="M273" i="2"/>
  <c r="M272" i="2"/>
  <c r="M271" i="2"/>
  <c r="M270" i="2"/>
  <c r="M269" i="2"/>
  <c r="M268" i="2"/>
  <c r="M267" i="2"/>
  <c r="M266" i="2"/>
  <c r="M265" i="2"/>
  <c r="M264" i="2"/>
  <c r="M263" i="2"/>
  <c r="M262" i="2"/>
  <c r="M261" i="2"/>
  <c r="M260" i="2"/>
  <c r="M259" i="2"/>
  <c r="M258" i="2"/>
  <c r="I258" i="2"/>
  <c r="M257" i="2"/>
  <c r="M256" i="2"/>
  <c r="M255" i="2"/>
  <c r="M254" i="2"/>
  <c r="M253" i="2"/>
  <c r="M252" i="2"/>
  <c r="M251" i="2"/>
  <c r="M248" i="2"/>
  <c r="M247" i="2"/>
  <c r="M246" i="2"/>
  <c r="M245" i="2"/>
  <c r="M244" i="2"/>
  <c r="H244" i="2"/>
  <c r="M243" i="2"/>
  <c r="H243" i="2"/>
  <c r="M242" i="2"/>
  <c r="M241" i="2"/>
  <c r="M240" i="2"/>
  <c r="M239" i="2"/>
  <c r="M238" i="2"/>
  <c r="M237" i="2"/>
  <c r="M236" i="2"/>
  <c r="M235" i="2"/>
  <c r="M234" i="2"/>
  <c r="M233" i="2"/>
  <c r="M232" i="2"/>
  <c r="J231" i="2"/>
  <c r="M230" i="2"/>
  <c r="M229" i="2"/>
  <c r="J228" i="2"/>
  <c r="M227" i="2"/>
  <c r="M226" i="2"/>
  <c r="M225" i="2"/>
  <c r="M224" i="2"/>
  <c r="M223" i="2"/>
  <c r="M222" i="2"/>
  <c r="M221" i="2"/>
  <c r="M220" i="2"/>
  <c r="M219" i="2"/>
  <c r="M217" i="2"/>
  <c r="M216" i="2"/>
  <c r="M215" i="2"/>
  <c r="M214" i="2"/>
  <c r="M213" i="2"/>
  <c r="M212" i="2"/>
  <c r="M211" i="2"/>
  <c r="M208" i="2"/>
  <c r="I208" i="2"/>
  <c r="M207" i="2"/>
  <c r="M206" i="2"/>
  <c r="M205" i="2"/>
  <c r="M204" i="2"/>
  <c r="M202" i="2"/>
  <c r="M201" i="2"/>
  <c r="M200" i="2"/>
  <c r="M198" i="2"/>
  <c r="M197" i="2"/>
  <c r="M196" i="2"/>
  <c r="M195" i="2"/>
  <c r="M194" i="2"/>
  <c r="M193" i="2"/>
  <c r="M192" i="2"/>
  <c r="M191" i="2"/>
  <c r="M190" i="2"/>
  <c r="I189" i="2"/>
  <c r="M189" i="2" s="1"/>
  <c r="M188" i="2"/>
  <c r="M187" i="2"/>
  <c r="M186" i="2"/>
  <c r="M185" i="2"/>
  <c r="M184" i="2"/>
  <c r="M183" i="2"/>
  <c r="M182" i="2"/>
  <c r="M181" i="2"/>
  <c r="M180" i="2"/>
  <c r="M179" i="2"/>
  <c r="M178" i="2"/>
  <c r="M177" i="2"/>
  <c r="M176" i="2"/>
  <c r="M175" i="2"/>
  <c r="M174" i="2"/>
  <c r="M173" i="2"/>
  <c r="M172" i="2"/>
  <c r="M171" i="2"/>
  <c r="M170" i="2"/>
  <c r="M169" i="2"/>
  <c r="M168" i="2"/>
  <c r="M167" i="2"/>
  <c r="M166" i="2"/>
  <c r="M165" i="2"/>
  <c r="M164" i="2"/>
  <c r="M163" i="2"/>
  <c r="M162" i="2"/>
  <c r="M161" i="2"/>
  <c r="M160" i="2"/>
  <c r="M159" i="2"/>
  <c r="M158" i="2"/>
  <c r="M157" i="2"/>
  <c r="M156" i="2"/>
  <c r="M155" i="2"/>
  <c r="M154" i="2"/>
  <c r="I154" i="2"/>
  <c r="M153" i="2"/>
  <c r="M152" i="2"/>
  <c r="I152" i="2"/>
  <c r="M151" i="2"/>
  <c r="M150" i="2"/>
  <c r="M149" i="2"/>
  <c r="I149" i="2"/>
  <c r="M148" i="2"/>
  <c r="I147" i="2"/>
  <c r="M147" i="2" s="1"/>
  <c r="M146" i="2"/>
  <c r="M145" i="2"/>
  <c r="M144" i="2"/>
  <c r="I144" i="2"/>
  <c r="I143" i="2"/>
  <c r="M143" i="2" s="1"/>
  <c r="M140" i="2"/>
  <c r="I139" i="2"/>
  <c r="M139" i="2" s="1"/>
  <c r="M138" i="2"/>
  <c r="M137" i="2"/>
  <c r="M136" i="2"/>
  <c r="M135" i="2"/>
  <c r="M134" i="2"/>
  <c r="M133" i="2"/>
  <c r="M132" i="2"/>
  <c r="M131" i="2"/>
  <c r="M130" i="2"/>
  <c r="I130" i="2"/>
  <c r="I129" i="2"/>
  <c r="M129" i="2" s="1"/>
  <c r="M128" i="2"/>
  <c r="M127" i="2"/>
  <c r="M126" i="2"/>
  <c r="M125" i="2"/>
  <c r="M124" i="2"/>
  <c r="M123" i="2"/>
  <c r="M122" i="2"/>
  <c r="M121" i="2"/>
  <c r="M117" i="2"/>
  <c r="M116" i="2"/>
  <c r="M115" i="2"/>
  <c r="M114" i="2"/>
  <c r="M113" i="2"/>
  <c r="M112" i="2"/>
  <c r="M111" i="2"/>
  <c r="M110" i="2"/>
  <c r="M109" i="2"/>
  <c r="M108" i="2"/>
  <c r="M107" i="2"/>
  <c r="M106" i="2"/>
  <c r="M105" i="2"/>
  <c r="M103" i="2"/>
  <c r="M102" i="2"/>
  <c r="M101" i="2"/>
  <c r="M100" i="2"/>
  <c r="M99" i="2"/>
  <c r="M97" i="2"/>
  <c r="M96" i="2"/>
  <c r="M95" i="2"/>
  <c r="M94" i="2"/>
  <c r="M93" i="2"/>
  <c r="M92" i="2"/>
  <c r="M91" i="2"/>
  <c r="M90" i="2"/>
  <c r="M89" i="2"/>
  <c r="M88" i="2"/>
  <c r="M87" i="2"/>
  <c r="M86" i="2"/>
  <c r="M85" i="2"/>
  <c r="M84" i="2"/>
  <c r="M83" i="2"/>
  <c r="M82" i="2"/>
  <c r="M80" i="2"/>
  <c r="M79" i="2"/>
  <c r="M78" i="2"/>
  <c r="M77" i="2"/>
  <c r="M76" i="2"/>
  <c r="M75" i="2"/>
  <c r="M74" i="2"/>
  <c r="M73" i="2"/>
  <c r="J72" i="2"/>
  <c r="M72" i="2" s="1"/>
  <c r="M71" i="2"/>
  <c r="M70" i="2"/>
  <c r="M69" i="2"/>
  <c r="M68" i="2"/>
  <c r="M67" i="2"/>
  <c r="M66" i="2"/>
  <c r="M65" i="2"/>
  <c r="M64" i="2"/>
  <c r="M63" i="2"/>
  <c r="M62" i="2"/>
  <c r="M61" i="2"/>
  <c r="M60" i="2"/>
  <c r="M59" i="2"/>
  <c r="M58" i="2"/>
  <c r="M57" i="2"/>
  <c r="M56" i="2"/>
  <c r="M55" i="2"/>
  <c r="M54" i="2"/>
  <c r="M53" i="2"/>
  <c r="M52" i="2"/>
  <c r="M51" i="2"/>
  <c r="M49" i="2"/>
  <c r="M48" i="2"/>
  <c r="M47" i="2"/>
  <c r="I47" i="2"/>
  <c r="M46" i="2"/>
  <c r="M45" i="2"/>
  <c r="M44" i="2"/>
  <c r="I43" i="2"/>
  <c r="M43" i="2" s="1"/>
  <c r="M42" i="2"/>
  <c r="M41" i="2"/>
  <c r="I40" i="2"/>
  <c r="M40" i="2" s="1"/>
  <c r="M39" i="2"/>
  <c r="I38" i="2"/>
  <c r="M38" i="2" s="1"/>
  <c r="M37" i="2"/>
  <c r="I37" i="2"/>
  <c r="M36" i="2"/>
  <c r="I36" i="2"/>
  <c r="M35" i="2"/>
  <c r="M34" i="2"/>
  <c r="M33" i="2"/>
  <c r="M32" i="2"/>
  <c r="M31" i="2"/>
  <c r="M29" i="2"/>
  <c r="M27" i="2"/>
  <c r="M26" i="2"/>
  <c r="M25" i="2"/>
  <c r="M24" i="2"/>
  <c r="M23" i="2"/>
  <c r="M22" i="2"/>
  <c r="M21" i="2"/>
  <c r="M20" i="2"/>
  <c r="M19" i="2"/>
  <c r="M18" i="2"/>
  <c r="M17" i="2"/>
  <c r="M16" i="2"/>
  <c r="M15" i="2"/>
  <c r="M14" i="2"/>
  <c r="M13" i="2"/>
  <c r="V1" i="5" l="1"/>
  <c r="B10" i="3" s="1"/>
  <c r="R2" i="2"/>
  <c r="S2" i="2"/>
  <c r="Q2" i="2"/>
  <c r="K2" i="2" s="1"/>
  <c r="B11" i="3" s="1"/>
</calcChain>
</file>

<file path=xl/sharedStrings.xml><?xml version="1.0" encoding="utf-8"?>
<sst xmlns="http://schemas.openxmlformats.org/spreadsheetml/2006/main" count="1931" uniqueCount="837">
  <si>
    <t>医療機関名</t>
    <rPh sb="0" eb="2">
      <t>イリョウ</t>
    </rPh>
    <rPh sb="2" eb="4">
      <t>キカン</t>
    </rPh>
    <rPh sb="4" eb="5">
      <t>メイ</t>
    </rPh>
    <phoneticPr fontId="1"/>
  </si>
  <si>
    <t>未入力あり</t>
    <rPh sb="0" eb="3">
      <t>ミニュウリョク</t>
    </rPh>
    <phoneticPr fontId="1"/>
  </si>
  <si>
    <t>○</t>
    <phoneticPr fontId="1"/>
  </si>
  <si>
    <t>×</t>
    <phoneticPr fontId="1"/>
  </si>
  <si>
    <t>指定要件の箇所</t>
    <rPh sb="0" eb="4">
      <t>シテイヨウケン</t>
    </rPh>
    <rPh sb="5" eb="7">
      <t>カショ</t>
    </rPh>
    <phoneticPr fontId="1"/>
  </si>
  <si>
    <t>要件</t>
    <rPh sb="0" eb="2">
      <t>ヨウケン</t>
    </rPh>
    <phoneticPr fontId="1"/>
  </si>
  <si>
    <t>要件区分</t>
    <rPh sb="0" eb="2">
      <t>ヨウケン</t>
    </rPh>
    <rPh sb="2" eb="4">
      <t>クブン</t>
    </rPh>
    <phoneticPr fontId="1"/>
  </si>
  <si>
    <t>備考欄</t>
    <rPh sb="0" eb="2">
      <t>ビコウ</t>
    </rPh>
    <rPh sb="2" eb="3">
      <t>ラン</t>
    </rPh>
    <phoneticPr fontId="1"/>
  </si>
  <si>
    <t>※印刷範囲外です。メモ書きとして使えますが、提出前には個人情報などの</t>
    <phoneticPr fontId="1"/>
  </si>
  <si>
    <t>診療体制</t>
    <phoneticPr fontId="1"/>
  </si>
  <si>
    <t>（１）</t>
    <phoneticPr fontId="1"/>
  </si>
  <si>
    <t>診療機能</t>
  </si>
  <si>
    <t>ア</t>
    <phoneticPr fontId="1"/>
  </si>
  <si>
    <t>集学的治療等の提供体制及び標準的治療等の提供</t>
  </si>
  <si>
    <t>（ア）</t>
    <phoneticPr fontId="1"/>
  </si>
  <si>
    <t>肺がん、胃がん、肝がん、大腸がん及び乳がん並びにその他各医療機関が専門とするがんについて、手術、放射線治療及び薬物療法を効果的に組み合わせた集学的治療、リハビリテーション及び緩和ケア（以下「集学的治療等」という。）を提供する体制を有する（放射線治療については、他の医療機関との連携によって対応できる体制を有することも可とする。また、肺がんについては手術、放射線治療及び薬物療法のいずれかを自院で提供する場合は、集学的治療を提供できる体制を有するものとみなす。）とともに、各学会の診療ガイドラインに準ずる標準的治療（以下「標準的治療」という。）等がん患者の状態に応じた適切な治療を提供している。</t>
    <phoneticPr fontId="1"/>
  </si>
  <si>
    <t>A</t>
  </si>
  <si>
    <t>症例の集約化により治療成績の向上が期待されるもの等、当該施設において集学的治療等を提供しない場合には、適切な医療に確実につなげることができる体制を構築している。</t>
    <phoneticPr fontId="1"/>
  </si>
  <si>
    <t>（イ）</t>
    <phoneticPr fontId="1"/>
  </si>
  <si>
    <t>医師からの診断結果や病状の説明時及び治療方針の決定時等には、以下の体制を整備している。</t>
  </si>
  <si>
    <t>ⅰ</t>
  </si>
  <si>
    <t>患者とその家族の希望を踏まえ、看護師や公認心理師等が同席している。</t>
  </si>
  <si>
    <t>ⅱ</t>
  </si>
  <si>
    <t>治療プロセス全体に関して、患者とともに考えながら方針を決定している。</t>
  </si>
  <si>
    <t>ⅲ</t>
  </si>
  <si>
    <t>標準治療として複数の診療科が関与する選択肢がある場合に、その知見のある診療科の受診ができる体制を確保している。</t>
    <phoneticPr fontId="1"/>
  </si>
  <si>
    <t>（ウ）</t>
    <phoneticPr fontId="1"/>
  </si>
  <si>
    <t>がん患者の病態に応じたより適切ながん医療を提供できるよう、以下のカンファレンスをそれぞれ必要に応じて定期的に開催している。</t>
  </si>
  <si>
    <t>個別もしくは少数の診療科の医師を主体とした日常的なカンファレンス</t>
  </si>
  <si>
    <t>-</t>
    <phoneticPr fontId="1"/>
  </si>
  <si>
    <t>各診療科で日常的に開催している場合は”はい”を選択してください。</t>
    <rPh sb="0" eb="1">
      <t>カク</t>
    </rPh>
    <rPh sb="1" eb="4">
      <t>シンリョウカ</t>
    </rPh>
    <rPh sb="5" eb="7">
      <t>ニチジョウ</t>
    </rPh>
    <rPh sb="7" eb="8">
      <t>テキ</t>
    </rPh>
    <rPh sb="9" eb="11">
      <t>カイサイ</t>
    </rPh>
    <rPh sb="15" eb="17">
      <t>バアイ</t>
    </rPh>
    <rPh sb="23" eb="25">
      <t>センタク</t>
    </rPh>
    <phoneticPr fontId="1"/>
  </si>
  <si>
    <t>個別もしくは少数の診療科の医師に加え、看護師、薬剤師、必要に応じて公認心理師や緩和ケアチームを代表する者等を加えた、症例への対応方針を検討するカンファレンス</t>
  </si>
  <si>
    <t>手術、放射線診断、放射線治療、薬物療法、病理診断及び緩和ケア等に携わる専門的な知識及び技能を有する医師とその他の専門を異にする医師等による、骨転移・原発不明がん・希少がんなどに関して臓器横断的にがん患者の診断及び治療方針等を意見交換・共有・検討・確認等するためのカンファレンス</t>
  </si>
  <si>
    <t>・一ヶ月当たりの開催回数を記載してください。（●回/月）</t>
    <phoneticPr fontId="1"/>
  </si>
  <si>
    <t>ⅳ</t>
  </si>
  <si>
    <t>臨床倫理的、社会的な問題を解決するための、具体的な事例に則した、患者支援の充実や多職種間の連携強化を目的とした院内全体の多職種によるカンファレンス</t>
    <phoneticPr fontId="1"/>
  </si>
  <si>
    <t>検討した内容について、診療録に記録の上、関係者間で共有している。</t>
    <phoneticPr fontId="1"/>
  </si>
  <si>
    <t>（エ）</t>
    <phoneticPr fontId="1"/>
  </si>
  <si>
    <t>院内の緩和ケアチーム、口腔ケアチーム、栄養サポートチーム、感染防止対策チーム等の専門チームへ、医師だけではなく、看護師や薬剤師等他の診療従事者からも介入依頼ができる体制を整備している。</t>
    <rPh sb="0" eb="2">
      <t>インナイ</t>
    </rPh>
    <phoneticPr fontId="1"/>
  </si>
  <si>
    <t>（オ）</t>
    <phoneticPr fontId="1"/>
  </si>
  <si>
    <t>保険適用外の免疫療法等について、治験、先進医療、臨床研究法（平成29年法律第16号）で定める特定臨床研究または再生医療等の安全性の確保等に関する法律（平成25年法律第85号）に基づき提供される再生医療等の枠組み以外の形では、実施・推奨していない。</t>
  </si>
  <si>
    <t>保険適用外の免疫療法等について、提供または推奨している場合は、上記のどの枠組みに該当するか明記すること。
（なお、提供または推奨していない場合は、「なし」と記入すること。）</t>
    <rPh sb="16" eb="18">
      <t>テイキョウ</t>
    </rPh>
    <rPh sb="21" eb="23">
      <t>スイショウ</t>
    </rPh>
    <rPh sb="27" eb="29">
      <t>バアイ</t>
    </rPh>
    <rPh sb="31" eb="33">
      <t>ジョウキ</t>
    </rPh>
    <rPh sb="36" eb="38">
      <t>ワクグ</t>
    </rPh>
    <rPh sb="40" eb="42">
      <t>ガイトウ</t>
    </rPh>
    <rPh sb="45" eb="47">
      <t>メイキ</t>
    </rPh>
    <phoneticPr fontId="1"/>
  </si>
  <si>
    <t>イ</t>
    <phoneticPr fontId="1"/>
  </si>
  <si>
    <t>手術療法、放射線治療、薬物療法の提供体制の特記事項</t>
    <rPh sb="8" eb="10">
      <t>チリョウ</t>
    </rPh>
    <phoneticPr fontId="1"/>
  </si>
  <si>
    <t>自施設で放射線治療を実施している。</t>
    <rPh sb="0" eb="3">
      <t>ジシセツ</t>
    </rPh>
    <rPh sb="4" eb="7">
      <t>ホウシャセン</t>
    </rPh>
    <rPh sb="7" eb="9">
      <t>チリョウ</t>
    </rPh>
    <rPh sb="10" eb="12">
      <t>ジッシ</t>
    </rPh>
    <phoneticPr fontId="1"/>
  </si>
  <si>
    <t>自施設で放射線治療を実施している場合の体制整備。
※上段で「いいえ」とした場合、（ウ）～（キ）の項目は、便宜上「－」を選択、または「0」と記入してください（未入力チェックのため）。</t>
    <phoneticPr fontId="1"/>
  </si>
  <si>
    <t>自施設で病理診断を行っている。</t>
    <phoneticPr fontId="1"/>
  </si>
  <si>
    <t>術中迅速病理診断が可能な体制を確保している。（なお、当該体制は遠隔病理診断でも可とする。）</t>
  </si>
  <si>
    <t>C</t>
    <phoneticPr fontId="1"/>
  </si>
  <si>
    <t>術中迅速病理診断を遠隔病理診断で対応依頼することがある。</t>
    <rPh sb="0" eb="2">
      <t>ジュッチュウ</t>
    </rPh>
    <rPh sb="2" eb="4">
      <t>ジンソク</t>
    </rPh>
    <rPh sb="4" eb="6">
      <t>ビョウリ</t>
    </rPh>
    <rPh sb="6" eb="8">
      <t>シンダン</t>
    </rPh>
    <rPh sb="16" eb="18">
      <t>タイオウ</t>
    </rPh>
    <rPh sb="18" eb="20">
      <t>イライ</t>
    </rPh>
    <phoneticPr fontId="1"/>
  </si>
  <si>
    <t>-</t>
  </si>
  <si>
    <t>術後管理体制の一環として、手術部位感染に関するサーベイランスを実施している。</t>
  </si>
  <si>
    <t>厚生労働省院内感染対策サーベイランス事業（ＪＡＮＩＳ）へ登録している。</t>
  </si>
  <si>
    <t>C</t>
  </si>
  <si>
    <t>強度変調放射線治療を提供している。</t>
    <phoneticPr fontId="1"/>
  </si>
  <si>
    <t>外来での核医学治療（RI内用療法）を提供している。</t>
    <rPh sb="18" eb="20">
      <t>テイキョウ</t>
    </rPh>
    <phoneticPr fontId="1"/>
  </si>
  <si>
    <t>密封小線源治療について、地域の医療機関と連携し、役割分担している。</t>
  </si>
  <si>
    <t>自施設で密封小線源治療に必要な放射線治療病室を整備している。
※「自施設で放射線治療を実施している」で「いいえ」とした場合、便宜上「-」を選択してください（未入力チェックのため）。</t>
    <rPh sb="0" eb="1">
      <t>ジ</t>
    </rPh>
    <rPh sb="1" eb="3">
      <t>シセツ</t>
    </rPh>
    <rPh sb="4" eb="6">
      <t>ミップウ</t>
    </rPh>
    <rPh sb="6" eb="9">
      <t>ショウセンゲン</t>
    </rPh>
    <rPh sb="9" eb="11">
      <t>チリョウ</t>
    </rPh>
    <rPh sb="12" eb="14">
      <t>ヒツヨウ</t>
    </rPh>
    <rPh sb="15" eb="18">
      <t>ホウシャセン</t>
    </rPh>
    <rPh sb="18" eb="20">
      <t>チリョウ</t>
    </rPh>
    <rPh sb="20" eb="22">
      <t>ビョウシツ</t>
    </rPh>
    <rPh sb="23" eb="25">
      <t>セイビ</t>
    </rPh>
    <phoneticPr fontId="1"/>
  </si>
  <si>
    <t>専用治療病室を要する核医学治療（RI内用療法）や粒子線治療等の高度な放射線治療について、患者に情報提供を行うとともに、必要に応じて適切な医療機関へ紹介する体制を整備している。※「自施設で放射線治療を実施している」で「いいえ」とした場合、便宜上「-」を選択してください（未入力チェックのため）。</t>
    <phoneticPr fontId="1"/>
  </si>
  <si>
    <t>RI内用療法に必要な放射線治療病室を整備している。
※「自施設で放射線治療を実施している」で「いいえ」とした場合、便宜上「-」を選択してください（未入力チェックのため）。</t>
    <rPh sb="10" eb="13">
      <t>ホウシャセン</t>
    </rPh>
    <phoneticPr fontId="1"/>
  </si>
  <si>
    <t>粒子線治療に必要な放射線治療設備を整備している。
※「自施設で放射線治療を実施している」で「いいえ」とした場合、便宜上「-」を選択してください（未入力チェックのため）。</t>
    <rPh sb="0" eb="2">
      <t>リュウシ</t>
    </rPh>
    <rPh sb="2" eb="3">
      <t>セン</t>
    </rPh>
    <rPh sb="3" eb="5">
      <t>チリョウ</t>
    </rPh>
    <rPh sb="6" eb="8">
      <t>ヒツヨウ</t>
    </rPh>
    <rPh sb="12" eb="14">
      <t>チリョウ</t>
    </rPh>
    <rPh sb="14" eb="16">
      <t>セツビ</t>
    </rPh>
    <rPh sb="17" eb="19">
      <t>セイビ</t>
    </rPh>
    <phoneticPr fontId="1"/>
  </si>
  <si>
    <t>（カ）</t>
    <phoneticPr fontId="1"/>
  </si>
  <si>
    <t>関連する学会のガイドライン等も参考に、第三者機関による出力線量測定を行い、放射線治療の品質管理を行っている。
※「自施設で放射線治療を実施している」で「いいえ」とした場合、便宜上「-」を選択してください（未入力チェックのため）。</t>
    <phoneticPr fontId="1"/>
  </si>
  <si>
    <t>　　　　　　　　　　　　　　　　　　　　　　直近で実施した第三者機関による出力線量測定の時期を明記すること。（YYYY/MM、例：202209）
※「自施設で放射線治療を実施している」で「いいえ」とした場合、便宜上「0」と記入してください（未入力チェックのため）。</t>
    <rPh sb="22" eb="24">
      <t>チョッキン</t>
    </rPh>
    <rPh sb="25" eb="27">
      <t>ジッシ</t>
    </rPh>
    <rPh sb="29" eb="32">
      <t>ダイサンシャ</t>
    </rPh>
    <rPh sb="32" eb="34">
      <t>キカン</t>
    </rPh>
    <rPh sb="37" eb="39">
      <t>シュツリョク</t>
    </rPh>
    <rPh sb="39" eb="41">
      <t>センリョウ</t>
    </rPh>
    <rPh sb="41" eb="43">
      <t>ソクテイ</t>
    </rPh>
    <rPh sb="44" eb="46">
      <t>ジキ</t>
    </rPh>
    <rPh sb="47" eb="49">
      <t>メイキ</t>
    </rPh>
    <rPh sb="63" eb="64">
      <t>レイ</t>
    </rPh>
    <rPh sb="111" eb="113">
      <t>キニュウ</t>
    </rPh>
    <phoneticPr fontId="1"/>
  </si>
  <si>
    <t>現行ガイドライン上、出力線量測定頻度は３年に１回以上で可。</t>
    <rPh sb="10" eb="12">
      <t>シュツリョク</t>
    </rPh>
    <rPh sb="12" eb="14">
      <t>センリョウ</t>
    </rPh>
    <rPh sb="14" eb="16">
      <t>ソクテイ</t>
    </rPh>
    <rPh sb="16" eb="18">
      <t>ヒンド</t>
    </rPh>
    <rPh sb="24" eb="26">
      <t>イジョウ</t>
    </rPh>
    <phoneticPr fontId="1"/>
  </si>
  <si>
    <t>　　　　　　　　　　　　　　　　　　　　　　測定機関名を記入すること。
※「自施設で放射線治療を実施している」で「いいえ」とした場合、便宜上「0」と記入してください（未入力チェックのため）。</t>
    <rPh sb="22" eb="24">
      <t>ソクテイ</t>
    </rPh>
    <rPh sb="24" eb="26">
      <t>キカン</t>
    </rPh>
    <rPh sb="26" eb="27">
      <t>メイ</t>
    </rPh>
    <rPh sb="28" eb="30">
      <t>キニュウ</t>
    </rPh>
    <phoneticPr fontId="1"/>
  </si>
  <si>
    <t>　　　　　　　　　　　　　　　　　　　　　　基準線量の±５％の水準以内である。
※「自施設で放射線治療を実施している」で「いいえ」とした場合、便宜上「-」を選択してください（未入力チェックのため）。</t>
    <rPh sb="22" eb="24">
      <t>キジュン</t>
    </rPh>
    <rPh sb="24" eb="26">
      <t>センリョウ</t>
    </rPh>
    <rPh sb="31" eb="33">
      <t>スイジュン</t>
    </rPh>
    <rPh sb="33" eb="35">
      <t>イナイ</t>
    </rPh>
    <phoneticPr fontId="1"/>
  </si>
  <si>
    <t>（キ）</t>
    <phoneticPr fontId="1"/>
  </si>
  <si>
    <t>画像下治療（ＩＶＲ）を提供している。※「自施設で放射線治療を実施している」で「いいえ」とした場合、便宜上「-」を選択してください（未入力チェックのため）。</t>
    <phoneticPr fontId="1"/>
  </si>
  <si>
    <t>（ク）</t>
    <phoneticPr fontId="1"/>
  </si>
  <si>
    <t>免疫関連有害事象を含む有害事象に対して、他診療科や他病院と連携する等して対応している。</t>
    <phoneticPr fontId="1"/>
  </si>
  <si>
    <t>（ケ）</t>
    <phoneticPr fontId="1"/>
  </si>
  <si>
    <t>薬物療法のレジメンを審査し、組織的に管理する委員会を設置している。</t>
  </si>
  <si>
    <t>レジメン：薬物療法における薬剤の種類や量、期間、手順などを時系列で示した計画のこと。</t>
    <rPh sb="5" eb="9">
      <t>ヤクブツリョウホウ</t>
    </rPh>
    <rPh sb="13" eb="15">
      <t>ヤクザイ</t>
    </rPh>
    <rPh sb="16" eb="18">
      <t>シュルイ</t>
    </rPh>
    <rPh sb="19" eb="20">
      <t>リョウ</t>
    </rPh>
    <rPh sb="21" eb="23">
      <t>キカン</t>
    </rPh>
    <rPh sb="24" eb="26">
      <t>テジュン</t>
    </rPh>
    <rPh sb="29" eb="32">
      <t>ジケイレツ</t>
    </rPh>
    <rPh sb="33" eb="34">
      <t>シメ</t>
    </rPh>
    <rPh sb="36" eb="38">
      <t>ケイカク</t>
    </rPh>
    <phoneticPr fontId="1"/>
  </si>
  <si>
    <t>ウ</t>
    <phoneticPr fontId="1"/>
  </si>
  <si>
    <t>緩和ケアの提供体制</t>
  </si>
  <si>
    <t>がん診療に携わる全ての診療従事者により、全てのがん患者に対し入院、外来を問わず日常診療の定期的な確認項目に組み込むなど頻回に苦痛の把握に努め、必要な緩和ケアの提供を行っている。</t>
  </si>
  <si>
    <t>がん患者の身体的苦痛や精神心理的苦痛、社会的な問題等の把握及びそれらに対する適切な対応を、診断時から一貫して経時的に行っている。</t>
    <phoneticPr fontId="1"/>
  </si>
  <si>
    <t>診断や治療方針の変更時には、ライフステージ、就学・就労、経済状況、家族との関係性等、がん患者とその家族にとって重要な問題について、患者の希望を踏まえて配慮や支援ができるよう努めている。</t>
  </si>
  <si>
    <t>（ア）、（イ）を実施するため、がん診療に携わる全ての診療従事者の対応能力を向上させることが必要であり、これを支援するために組織上明確に位置付けられた緩和ケアチームにより、以下を提供するよう体制を整備している。</t>
    <phoneticPr fontId="1"/>
  </si>
  <si>
    <t>定期的に病棟ラウンド及びカンファレンスを行い、依頼を受けていないがん患者も含めて苦痛の把握に努めるとともに、適切な症状緩和について協議し、必要に応じて主体的に助言や指導等を行っている。</t>
  </si>
  <si>
    <t>（２）のイのウに規定する看護師は、苦痛の把握の支援や専門的緩和ケアの提供に関する調整等、外来・病棟の看護業務を支援・強化する役割を担っている。</t>
    <rPh sb="62" eb="64">
      <t>ヤクワリ</t>
    </rPh>
    <rPh sb="65" eb="66">
      <t>ニナ</t>
    </rPh>
    <phoneticPr fontId="1"/>
  </si>
  <si>
    <t>主治医及び看護師、公認心理師等と協働し、適切な支援を実施している。</t>
    <phoneticPr fontId="1"/>
  </si>
  <si>
    <t>患者が必要な緩和ケアを受けられるよう、緩和ケア外来の設置など外来において専門的な緩和ケアを提供できる体制を整備している。</t>
  </si>
  <si>
    <t>自施設のがん患者に限らず、他施設でがん診療を受けている、または受けていた患者についても受入れを行っている。</t>
  </si>
  <si>
    <t>緩和ケア外来等への患者紹介について、地域の医療機関に対して広報等を行っている。</t>
  </si>
  <si>
    <t>医療用麻薬等の鎮痛薬の初回使用時や用量の増減時には、医師からの説明とともに薬剤師や看護師等により、外来・病棟を問わず医療用麻薬等を自己管理できるよう指導している。</t>
  </si>
  <si>
    <t>その際には、自記式の服薬記録を整備活用している。</t>
  </si>
  <si>
    <t>院内の診療従事者と緩和ケアチームとの連携を以下により確保している。</t>
    <phoneticPr fontId="1"/>
  </si>
  <si>
    <t>緩和ケアチームへがん患者の診療を依頼する手順等、評価された苦痛に対する対応を明確化し、院内の全ての診療従事者に周知するとともに、患者とその家族に緩和ケアに関する診療方針を提示している。</t>
  </si>
  <si>
    <t>緩和ケアの提供体制について緩和ケアチームへ情報を集約するために、がん治療を行う病棟や外来部門に、緩和ケアチームと各部署をつなぐ役割を担うリンクナースなどを配置している。</t>
    <phoneticPr fontId="1"/>
  </si>
  <si>
    <t>リンクナース：医療施設において、各種専門チームや委員会と病棟看護師等をつなぐ役割を持つ看護師をいう。</t>
    <phoneticPr fontId="1"/>
  </si>
  <si>
    <t>患者や家族に対し、必要に応じて、アドバンス・ケア・プランニングを含めた意思決定支援を提供できる体制を整備している。</t>
    <phoneticPr fontId="1"/>
  </si>
  <si>
    <t>アドバンス・ケア・プランニング：人生の最終段階の医療・ケアについて、本人が家族等や医療・ケアチームと事前に繰り返し話し合うプロセスのこと。</t>
    <phoneticPr fontId="1"/>
  </si>
  <si>
    <t>アドバンス・ケア・プランニングを含めた意思決定支援について院内において広く研修を行うとともに、患者や家族に周知している。</t>
    <phoneticPr fontId="1"/>
  </si>
  <si>
    <t>（ア）から（キ）により、緩和ケアの提供がなされる旨を、院内の見やすい場所での掲示や入院時の資料配布、ホームページ上の公開等により、がん患者及び家族に対しわかりやすく情報提供を行っている。入院時においては、緩和ケアの提供がなされる旨の資料を配布している。</t>
    <rPh sb="93" eb="96">
      <t>ニュウインジ</t>
    </rPh>
    <rPh sb="102" eb="104">
      <t>カンワ</t>
    </rPh>
    <rPh sb="107" eb="109">
      <t>テイキョウ</t>
    </rPh>
    <rPh sb="114" eb="115">
      <t>ムネ</t>
    </rPh>
    <rPh sb="116" eb="118">
      <t>シリョウ</t>
    </rPh>
    <rPh sb="119" eb="121">
      <t>ハイフ</t>
    </rPh>
    <phoneticPr fontId="1"/>
  </si>
  <si>
    <t>かかりつけ医等の協力・連携を得て、主治医及び看護師が緩和ケアチームと共に、退院後の居宅における緩和ケアに関する療養上必要な説明及び指導を行っている。</t>
  </si>
  <si>
    <t>（コ）</t>
    <phoneticPr fontId="1"/>
  </si>
  <si>
    <t>疼痛緩和のための専門的な治療の提供体制等について、以下の通り確保している。</t>
    <phoneticPr fontId="1"/>
  </si>
  <si>
    <t>難治性疼痛に対する神経ブロック等について、自施設における麻酔科医等との連携等の対応方針を定めている。</t>
  </si>
  <si>
    <t>自施設で実施が困難なために、外部の医療機関と連携して実施する場合には、その詳細な連携体制を確認している。</t>
  </si>
  <si>
    <t>73行目・74行目のいずれかが”はい”の場合のみ、自動的に”はい”が選択されます。</t>
    <rPh sb="25" eb="27">
      <t>ジドウ</t>
    </rPh>
    <rPh sb="27" eb="28">
      <t>テキ</t>
    </rPh>
    <rPh sb="34" eb="36">
      <t>センタク</t>
    </rPh>
    <phoneticPr fontId="1"/>
  </si>
  <si>
    <t>自施設で実施が可能である。</t>
    <rPh sb="0" eb="1">
      <t>ジ</t>
    </rPh>
    <rPh sb="1" eb="3">
      <t>シセツ</t>
    </rPh>
    <rPh sb="7" eb="9">
      <t>カノウ</t>
    </rPh>
    <phoneticPr fontId="1"/>
  </si>
  <si>
    <t>連携する外部の医療機関に患者を紹介して実施している。</t>
    <rPh sb="0" eb="2">
      <t>レンケイ</t>
    </rPh>
    <rPh sb="4" eb="6">
      <t>ガイブ</t>
    </rPh>
    <rPh sb="7" eb="9">
      <t>イリョウ</t>
    </rPh>
    <rPh sb="9" eb="11">
      <t>キカン</t>
    </rPh>
    <rPh sb="12" eb="14">
      <t>カンジャ</t>
    </rPh>
    <rPh sb="15" eb="17">
      <t>ショウカイ</t>
    </rPh>
    <rPh sb="19" eb="21">
      <t>ジッシ</t>
    </rPh>
    <phoneticPr fontId="1"/>
  </si>
  <si>
    <t>ホームページ等で、神経ブロック等の自施設における実施状況や連携医療機関名等、その実施体制について分かりやすく公表している。</t>
  </si>
  <si>
    <t>緩和的放射線治療を患者に提供できる体制を整備している。</t>
  </si>
  <si>
    <t>自施設の診療従事者に対し、緩和的放射線治療の院内での連携体制について周知していることに加え、連携する医療機関に対し、患者の受入れ等について周知している。</t>
  </si>
  <si>
    <t>ホームページ等で、自施設におけるこれらの実施体制等について分かりやすく公表している。</t>
  </si>
  <si>
    <t>（サ）</t>
    <phoneticPr fontId="1"/>
  </si>
  <si>
    <t>全てのがん患者に対して苦痛の把握と適切な対応がなされるよう緩和ケアに係る診療や相談支援、患者からのＰＲＯ（患者報告アウトカム）、医療用麻薬の処方量など、院内の緩和ケアに係る情報を把握し、検討・改善する場を設置している。</t>
    <phoneticPr fontId="1"/>
  </si>
  <si>
    <t>PRO：自覚症状やＱＯＬに関する対応の評価のために行う患者の主観的な報告をまとめた評価のこと。</t>
    <phoneticPr fontId="1"/>
  </si>
  <si>
    <t>それを踏まえて自施設において組織的な改善策を講じる等、緩和ケアの提供体制の改善に努めている。</t>
  </si>
  <si>
    <t>エ</t>
    <phoneticPr fontId="1"/>
  </si>
  <si>
    <t>地域連携の推進体制</t>
  </si>
  <si>
    <t>がん患者の紹介、逆紹介に積極的に取り組むとともに、以下の体制を整備している。</t>
  </si>
  <si>
    <t>緩和ケアの提供に関して、当該がん医療圏内の緩和ケア病棟や在宅緩和ケアが提供できる診療所等のマップやリストを作成する等、患者やその家族に対し常に地域の緩和ケア提供体制について情報提供できる体制を整備している。</t>
  </si>
  <si>
    <t>希少がんに関して、専門家による適切な集学的治療が提供されるよう、他の拠点病院等及び地域の医療機関との連携及び情報提供ができる体制を整備している。</t>
  </si>
  <si>
    <t>高齢のがん患者や障害を持つがん患者について、患者や家族の意思決定支援の体制を整え、地域の医療機関との連携等を図り総合的に支援している。</t>
  </si>
  <si>
    <t>介護施設に入居する高齢者ががんと診断された場合に、介護施設等と治療・緩和ケア・看取り等において連携する体制を整備している。</t>
  </si>
  <si>
    <t>地域の医療機関の医師と診断及び治療に関する相互的な連携協力体制・教育体制を整備している。</t>
  </si>
  <si>
    <t>国がん拠点病院が行う医療圏内のがん診療に関する情報集約及び情報提供等に協力している。</t>
    <phoneticPr fontId="1"/>
  </si>
  <si>
    <t>国がん拠点病院が運営するがん診療連携協議会や二次医療圏をもとに設置する「がん診療ネットワーク協議会」以下「医療圏がん診療ネットワーク協議会という。）に積極的に参画し、がん医療の質の向上を図るための検討会や研修等活動への参画、診療実績等のデータ提供などに取り組んでいる。</t>
    <rPh sb="22" eb="27">
      <t>ニジイリョウケン</t>
    </rPh>
    <rPh sb="31" eb="33">
      <t>セッチ</t>
    </rPh>
    <rPh sb="38" eb="40">
      <t>シンリョウ</t>
    </rPh>
    <rPh sb="50" eb="52">
      <t>イカ</t>
    </rPh>
    <rPh sb="53" eb="56">
      <t>イリョウケン</t>
    </rPh>
    <rPh sb="58" eb="60">
      <t>シンリョウ</t>
    </rPh>
    <rPh sb="66" eb="69">
      <t>キョウギカイ</t>
    </rPh>
    <phoneticPr fontId="1"/>
  </si>
  <si>
    <t>情報提供の手段について簡潔に記載すること（例：医療機関のwebサイトに掲載）</t>
    <phoneticPr fontId="1"/>
  </si>
  <si>
    <t>がん患者に対して、周術期の口腔健康管理や、治療中の副作用・合併症対策、口腔リハビリテーションなど、必要に応じて院内又は地域の歯科医師と連携して対応している。</t>
  </si>
  <si>
    <t>地域連携時には、がん疼痛等の症状が十分に緩和された状態での退院に努め、退院後も在宅診療の主治医等の相談に対応するなど、院内での緩和ケアに関する治療が在宅診療でも継続して実施できる体制を整備している。</t>
  </si>
  <si>
    <t>退院支援に当たっては、主治医、緩和ケアチーム等の連携により療養場所等に関する意思決定支援を行うとともに、必要に応じて地域の在宅診療に携わる医師や訪問看護師等と退院前カンファレンスを実施している。</t>
  </si>
  <si>
    <t>当該がん医療圏において、国がん拠点病院が、地域の医療機関や在宅診療所等の医療・介護従事者とがんに関する医療提供体制や社会的支援のあり方について情報を共有し、役割分担や支援等について議論する場を設けることに協力している。</t>
    <phoneticPr fontId="1"/>
  </si>
  <si>
    <t>議論する場は既存の会議体を利用する等の工夫を行っている。</t>
    <phoneticPr fontId="1"/>
  </si>
  <si>
    <t>緩和ケアチームが地域の医療機関や在宅療養支援診療所等から定期的に連絡・相談を受ける体制を確保し、必要に応じて助言等を行っている。</t>
    <phoneticPr fontId="1"/>
  </si>
  <si>
    <t>都道府県や地域の患者会等と連携を図り、患者会等の求めに応じてピア・サポートの質の向上に対する支援等に取り組んでいる。</t>
    <phoneticPr fontId="1"/>
  </si>
  <si>
    <t>ピア・サポート：患者・経験者やその家族がピア（仲間）として体験を共有し、共に考えることで、患者や家族等を支援すること。</t>
    <phoneticPr fontId="1"/>
  </si>
  <si>
    <t>オ</t>
    <phoneticPr fontId="1"/>
  </si>
  <si>
    <t xml:space="preserve">セカンドオピニオンに関する体制 </t>
  </si>
  <si>
    <t>セカンドオピニオン：診断及び治療方針等について、現に診療を担っている医師以外の医師による助言及び助言を求める行為をいう。</t>
    <rPh sb="10" eb="12">
      <t>シンダン</t>
    </rPh>
    <rPh sb="12" eb="13">
      <t>オヨ</t>
    </rPh>
    <rPh sb="14" eb="18">
      <t>チリョウホウシン</t>
    </rPh>
    <rPh sb="18" eb="19">
      <t>ナド</t>
    </rPh>
    <rPh sb="24" eb="25">
      <t>ゲン</t>
    </rPh>
    <rPh sb="26" eb="28">
      <t>シンリョウ</t>
    </rPh>
    <rPh sb="29" eb="30">
      <t>ニナ</t>
    </rPh>
    <rPh sb="34" eb="38">
      <t>イシイガイ</t>
    </rPh>
    <rPh sb="39" eb="41">
      <t>イシ</t>
    </rPh>
    <rPh sb="44" eb="46">
      <t>ジョゲン</t>
    </rPh>
    <rPh sb="46" eb="47">
      <t>オヨ</t>
    </rPh>
    <rPh sb="48" eb="50">
      <t>ジョゲン</t>
    </rPh>
    <rPh sb="51" eb="52">
      <t>モト</t>
    </rPh>
    <rPh sb="54" eb="56">
      <t>コウイ</t>
    </rPh>
    <phoneticPr fontId="1"/>
  </si>
  <si>
    <t>（ア）　</t>
    <phoneticPr fontId="1"/>
  </si>
  <si>
    <t>医師からの診断結果や病状の説明時及び治療方針の決定時等において、すべてのがん患者とその家族に対して、他施設でセカンドオピニオンを受けられることについて説明している。</t>
  </si>
  <si>
    <t>説明の際、心理的な障壁を取り除くことができるよう留意している。</t>
    <rPh sb="0" eb="2">
      <t>セツメイ</t>
    </rPh>
    <phoneticPr fontId="1"/>
  </si>
  <si>
    <t>がん患者に対するB-010 診療情報提供書（II）の算定件数　（期間：令和５年１月１日～12月31日）※0件の場合は「0」と記載してください。（未入力チェックのため）</t>
    <rPh sb="2" eb="4">
      <t>カンジャ</t>
    </rPh>
    <rPh sb="5" eb="6">
      <t>タイ</t>
    </rPh>
    <rPh sb="14" eb="16">
      <t>シンリョウ</t>
    </rPh>
    <rPh sb="16" eb="18">
      <t>ジョウホウ</t>
    </rPh>
    <rPh sb="18" eb="20">
      <t>テイキョウ</t>
    </rPh>
    <rPh sb="20" eb="21">
      <t>ショ</t>
    </rPh>
    <rPh sb="26" eb="28">
      <t>サンテイ</t>
    </rPh>
    <rPh sb="28" eb="30">
      <t>ケンスウ</t>
    </rPh>
    <rPh sb="32" eb="34">
      <t>キカン</t>
    </rPh>
    <rPh sb="35" eb="37">
      <t>レイワ</t>
    </rPh>
    <rPh sb="38" eb="39">
      <t>ネン</t>
    </rPh>
    <rPh sb="40" eb="41">
      <t>ガツ</t>
    </rPh>
    <rPh sb="42" eb="43">
      <t>ニチ</t>
    </rPh>
    <rPh sb="46" eb="47">
      <t>ガツ</t>
    </rPh>
    <rPh sb="49" eb="50">
      <t>ニチ</t>
    </rPh>
    <rPh sb="53" eb="54">
      <t>ケン</t>
    </rPh>
    <rPh sb="55" eb="57">
      <t>バアイ</t>
    </rPh>
    <rPh sb="62" eb="64">
      <t>キサイ</t>
    </rPh>
    <rPh sb="72" eb="75">
      <t>ミニュウリョク</t>
    </rPh>
    <phoneticPr fontId="1"/>
  </si>
  <si>
    <t>（イ）　</t>
    <phoneticPr fontId="1"/>
  </si>
  <si>
    <t>当該施設で対応可能ながんについて、手術療法、放射線治療、薬物療法又は緩和ケアに携わる専門的な知識及び技能を有する医師によりセカンドオピニオンを提示する体制を整備し、患者にわかりやすく公表している。</t>
    <rPh sb="25" eb="27">
      <t>チリョウ</t>
    </rPh>
    <phoneticPr fontId="1"/>
  </si>
  <si>
    <t>（ウ）　</t>
    <phoneticPr fontId="1"/>
  </si>
  <si>
    <t>セカンドオピニオンを提示する場合は、必要に応じてオンラインでの相談を受け付けることができる体制を確保している。</t>
  </si>
  <si>
    <t>カ</t>
    <phoneticPr fontId="1"/>
  </si>
  <si>
    <t>それぞれの特性に応じた診療等の提供体制</t>
    <phoneticPr fontId="1"/>
  </si>
  <si>
    <t>希少がん・難治がんの患者の診断・治療に関しては、積極的に大阪府がん診療連携協議会における役割分担の整理を活用し、対応可能な施設への紹介やコンサルテーションで対応している。</t>
    <rPh sb="28" eb="31">
      <t>オオサカフ</t>
    </rPh>
    <rPh sb="33" eb="35">
      <t>シンリョウ</t>
    </rPh>
    <rPh sb="35" eb="37">
      <t>レンケイ</t>
    </rPh>
    <phoneticPr fontId="1"/>
  </si>
  <si>
    <t>小児がん患者で長期フォローアップ中の患者については、小児がん拠点病院や連携する医療機関と情報を共有する体制を整備している。</t>
  </si>
  <si>
    <t>大阪府のがん・生殖医療ネットワークに加入し、｢小児・ＡＹＡ世代のがん患者等の妊孕性温存療法研究促進事業」へ参画するとともに、対象となりうる患者や家族には必ず治療開始前に情報提供している。</t>
    <rPh sb="0" eb="3">
      <t>オオサカフ</t>
    </rPh>
    <phoneticPr fontId="1"/>
  </si>
  <si>
    <t>患者の希望を確認するとともに、がん治療を行う診療科が中心となって、院内または地域の生殖医療に関する診療科とともに、妊よう性温存療法及びがん治療後の生殖補助医療に関する情報提供を行う体制を整備している。</t>
    <phoneticPr fontId="1"/>
  </si>
  <si>
    <t>妊よう性温存療法及びがん治療後の生殖補助医療に関する意思決定支援を行う体制を整備している。</t>
    <rPh sb="26" eb="32">
      <t>イシケッテイシエン</t>
    </rPh>
    <phoneticPr fontId="1"/>
  </si>
  <si>
    <t>自施設において、がん・生殖医療に関する意思決定支援を行うことができる診療従事者の配置・育成を行っている。</t>
    <rPh sb="46" eb="47">
      <t>オコナ</t>
    </rPh>
    <phoneticPr fontId="1"/>
  </si>
  <si>
    <t>就学、就労、妊よう性の温存、アピアランスケア等に関する状況や本人の希望についても確認し、自施設もしくは連携施設のがん相談支援センターで対応できる体制を整備している。</t>
    <phoneticPr fontId="1"/>
  </si>
  <si>
    <t>B</t>
    <phoneticPr fontId="1"/>
  </si>
  <si>
    <t>妊よう性：子どもをつくるために必要な能力のこと。精子や卵子だけではなく、性機能や生殖器、内分泌機能も重要な要素である。
アピアランスケア：医学的・整容的・心理社会的支援を用いて、外見の変化を補完し、外見の変化に起因するがん患者の苦痛を軽減するケアのこと。</t>
    <phoneticPr fontId="1"/>
  </si>
  <si>
    <t>それらの相談に応じる多職種からなるＡＹＡ世代支援チームを設置している。</t>
    <phoneticPr fontId="1"/>
  </si>
  <si>
    <t>一般社団法人AYAがんの医療と支援のあり方研究会の開催する「AYA世代がんサポート研修会」を受けた院内の診療従事者の人数
（尚、AYA世代支援チームに在籍する者に限らない）※0件の場合は「0」と記載してください。（未入力チェックのため）</t>
    <rPh sb="0" eb="2">
      <t>イッパン</t>
    </rPh>
    <rPh sb="2" eb="4">
      <t>シャダン</t>
    </rPh>
    <rPh sb="4" eb="6">
      <t>ホウジン</t>
    </rPh>
    <rPh sb="12" eb="14">
      <t>イリョウ</t>
    </rPh>
    <rPh sb="15" eb="17">
      <t>シエン</t>
    </rPh>
    <rPh sb="20" eb="21">
      <t>カタ</t>
    </rPh>
    <rPh sb="21" eb="24">
      <t>ケンキュウカイ</t>
    </rPh>
    <rPh sb="25" eb="27">
      <t>カイサイ</t>
    </rPh>
    <rPh sb="33" eb="35">
      <t>セダイ</t>
    </rPh>
    <rPh sb="41" eb="44">
      <t>ケンシュウカイ</t>
    </rPh>
    <rPh sb="46" eb="47">
      <t>ウ</t>
    </rPh>
    <rPh sb="52" eb="54">
      <t>シンリョウ</t>
    </rPh>
    <rPh sb="54" eb="57">
      <t>ジュウジシャ</t>
    </rPh>
    <rPh sb="58" eb="60">
      <t>ニンズウ</t>
    </rPh>
    <rPh sb="62" eb="63">
      <t>ナオ</t>
    </rPh>
    <rPh sb="67" eb="69">
      <t>セダイ</t>
    </rPh>
    <rPh sb="69" eb="71">
      <t>シエン</t>
    </rPh>
    <rPh sb="75" eb="77">
      <t>ザイセキ</t>
    </rPh>
    <rPh sb="79" eb="80">
      <t>モノ</t>
    </rPh>
    <rPh sb="81" eb="82">
      <t>カギ</t>
    </rPh>
    <phoneticPr fontId="1"/>
  </si>
  <si>
    <t>高齢者のがんに関して、併存症の治療との両立が図れるよう、関係する診療科と連携する体制を確保している。</t>
  </si>
  <si>
    <t>意思決定能力を含む機能評価を行い、各種ガイドラインに沿って、個別の状況を踏まえた対応をしている。</t>
    <phoneticPr fontId="1"/>
  </si>
  <si>
    <t>高齢のがん患者に関して、必要に応じて高齢者総合機能評価を行っている。</t>
    <rPh sb="5" eb="7">
      <t>カンジャ</t>
    </rPh>
    <rPh sb="8" eb="9">
      <t>カン</t>
    </rPh>
    <rPh sb="12" eb="14">
      <t>ヒツヨウ</t>
    </rPh>
    <rPh sb="15" eb="16">
      <t>オウ</t>
    </rPh>
    <rPh sb="18" eb="21">
      <t>コウレイシャ</t>
    </rPh>
    <rPh sb="21" eb="23">
      <t>ソウゴウ</t>
    </rPh>
    <rPh sb="23" eb="25">
      <t>キノウ</t>
    </rPh>
    <rPh sb="25" eb="27">
      <t>ヒョウカ</t>
    </rPh>
    <rPh sb="28" eb="29">
      <t>オコナ</t>
    </rPh>
    <phoneticPr fontId="1"/>
  </si>
  <si>
    <t>医療機関としてのＢＣＰを策定している。</t>
    <phoneticPr fontId="1"/>
  </si>
  <si>
    <t>BCP：大地震等の自然災害、感染症のまん延、テロ等の事件、大事故、サプライチェーン（供給網）の途絶、突発的な経営環境の変化など不測の事態が発生しても、重要な事業を中断させない、または中断しても可能な限り短い期間で復旧させるための方針、体制、手順等を示した計画のこと。事業継続計画。</t>
    <phoneticPr fontId="1"/>
  </si>
  <si>
    <t>（２）</t>
    <phoneticPr fontId="1"/>
  </si>
  <si>
    <t>診療従事者</t>
  </si>
  <si>
    <t>※以下、「常勤職員」の人数を回答する項目において、非常勤職員を常勤換算して常勤職員と合算することは不可です。
〇「自施設で放射線治療を実施している」で「いいえ」とした場合、138～151行目を便宜上0または「-」としてください。（未入力チェックのため）</t>
    <phoneticPr fontId="1"/>
  </si>
  <si>
    <t>専門的な知識及び技能を有する医師の配置　</t>
    <phoneticPr fontId="1"/>
  </si>
  <si>
    <t>当該施設で対応可能ながんについて専門的な知識及び技能を有する手術療法に携わる常勤の医師の人数</t>
    <rPh sb="44" eb="46">
      <t>ニンズウ</t>
    </rPh>
    <phoneticPr fontId="1"/>
  </si>
  <si>
    <t>常勤：原則として病院で定めた勤務時間の全てを勤務する者をいう。病院で定めた医師の１週間の勤務時間が、32時間未満の場合は、32時間以上勤務している者を常勤とし、その他は非常勤とする。
※一人以上の配置が必要です。</t>
    <rPh sb="0" eb="2">
      <t>ジョウキン</t>
    </rPh>
    <rPh sb="93" eb="95">
      <t>ヒトリ</t>
    </rPh>
    <rPh sb="95" eb="97">
      <t>イジョウ</t>
    </rPh>
    <rPh sb="98" eb="100">
      <t>ハイチ</t>
    </rPh>
    <rPh sb="101" eb="103">
      <t>ヒツヨウ</t>
    </rPh>
    <phoneticPr fontId="1"/>
  </si>
  <si>
    <t>肺がんについて専門的な知識及び技能を有する手術療法に携わる常勤の医師の人数</t>
    <phoneticPr fontId="1"/>
  </si>
  <si>
    <t>A</t>
    <phoneticPr fontId="1"/>
  </si>
  <si>
    <t>胃がんについて専門的な知識及び技能を有する手術療法に携わる常勤の医師の人数</t>
    <phoneticPr fontId="1"/>
  </si>
  <si>
    <t>肝がんについて専門的な知識及び技能を有する手術療法に携わる常勤の医師の人数</t>
    <phoneticPr fontId="1"/>
  </si>
  <si>
    <t>大腸がんについて専門的な知識及び技能を有する手術療法に携わる常勤の医師の人数</t>
    <phoneticPr fontId="1"/>
  </si>
  <si>
    <t>乳がんについて専門的な知識及び技能を有する手術療法に携わる常勤の医師の人数</t>
    <phoneticPr fontId="1"/>
  </si>
  <si>
    <t>放射線診断・治療に関する専門的な知識を有する医師を１人以上配置するか、又は他の医療機関から協力を得られる体制を確保している。</t>
    <phoneticPr fontId="1"/>
  </si>
  <si>
    <t>他の医療機関から協力を得られる体制を確保している。</t>
    <phoneticPr fontId="1"/>
  </si>
  <si>
    <t>放射線診断・治療に関する専門的な知識を有する医師の人数（上記で「いいえ」とした場合、A項目）</t>
    <phoneticPr fontId="1"/>
  </si>
  <si>
    <t>※A項目の場合は1人以上の配置が必要です。</t>
    <phoneticPr fontId="1"/>
  </si>
  <si>
    <t>うち常勤の人数（上記で「いいえ」とした場合、C項目）</t>
    <phoneticPr fontId="1"/>
  </si>
  <si>
    <t>専任の薬物療法に携わる専門的な知識及び技能を有する常勤の医師の人数</t>
    <rPh sb="1" eb="2">
      <t>ニン</t>
    </rPh>
    <rPh sb="31" eb="33">
      <t>ニンズウ</t>
    </rPh>
    <phoneticPr fontId="1"/>
  </si>
  <si>
    <t>専任：専任とは当該診療の実施を専ら担当していることをいう。この場合において、「専ら担当している」とは、その他診療を兼任していても差し支えないものとする。ただし、その就業時間の少なくとも５割以上、当該診療に従事している必要があるものとする。
※一人以上の配置が必要です。</t>
    <phoneticPr fontId="1"/>
  </si>
  <si>
    <t>緩和ケアチームに配置されている、身体症状の緩和に携わる専門的な知識及び技能を有する医師の人数</t>
    <rPh sb="8" eb="10">
      <t>ハイチ</t>
    </rPh>
    <rPh sb="44" eb="46">
      <t>ニンズウ</t>
    </rPh>
    <phoneticPr fontId="1"/>
  </si>
  <si>
    <t>常勤換算：従業者の勤務延時間数を、常勤の従業者が勤務すべき時間数（法人により決められた時間数を基本とする。）で割ることにより、従業員数（非常勤の者を含む。）を常勤の従業員数に換算する。
※常勤換算1.0人以上の配置が必要です。整数以外でも回答可</t>
    <rPh sb="0" eb="4">
      <t>ジョウキンカンサン</t>
    </rPh>
    <rPh sb="94" eb="98">
      <t>ジョウキンカンサン</t>
    </rPh>
    <rPh sb="113" eb="115">
      <t>セイスウ</t>
    </rPh>
    <rPh sb="115" eb="117">
      <t>イガイ</t>
    </rPh>
    <rPh sb="119" eb="122">
      <t>カイトウカ</t>
    </rPh>
    <phoneticPr fontId="1"/>
  </si>
  <si>
    <t>緩和ケアチームに配置されている、専任の身体症状の緩和に携わる専門的な知識及び技能を有する医師の人数</t>
    <rPh sb="16" eb="18">
      <t>センニン</t>
    </rPh>
    <rPh sb="47" eb="49">
      <t>ニンズウ</t>
    </rPh>
    <phoneticPr fontId="1"/>
  </si>
  <si>
    <t>緩和ケアチームに配置されている、専任の身体症状の緩和に携わる専門的な知識及び技能を有する医師のうち、
緩和ケアに関する専門資格を有する者の人数　</t>
    <rPh sb="69" eb="71">
      <t>ニンズウ</t>
    </rPh>
    <phoneticPr fontId="1"/>
  </si>
  <si>
    <t>緩和ケアチームに配置されている、精神症状の緩和に携わる専門的な知識及び技能を有する医師の人数</t>
    <rPh sb="8" eb="10">
      <t>ハイチ</t>
    </rPh>
    <rPh sb="44" eb="46">
      <t>ニンズウ</t>
    </rPh>
    <phoneticPr fontId="1"/>
  </si>
  <si>
    <t>※一人以上の配置が必要です。</t>
  </si>
  <si>
    <t>緩和ケアチームに配置されている、精神症状の緩和に携わる専門的な知識及び技能を有する医師について、
カンファレンス等を実施できる体制を確保できるよう配置している。</t>
    <rPh sb="16" eb="18">
      <t>セイシン</t>
    </rPh>
    <rPh sb="56" eb="57">
      <t>ナド</t>
    </rPh>
    <rPh sb="58" eb="60">
      <t>ジッシ</t>
    </rPh>
    <rPh sb="63" eb="65">
      <t>タイセイ</t>
    </rPh>
    <rPh sb="66" eb="68">
      <t>カクホ</t>
    </rPh>
    <rPh sb="73" eb="75">
      <t>ハイチ</t>
    </rPh>
    <phoneticPr fontId="1"/>
  </si>
  <si>
    <t>病理解剖等の病理診断に係る周辺業務を含む、専従の病理診断に携わる医師を配置しているか、又は他の医療機関から協力を得られる体制を確保している。</t>
    <phoneticPr fontId="1"/>
  </si>
  <si>
    <t>専従：専従とは当該診療の実施日において、当該診療に専ら従事していることをいう。この場合において、「専ら従事している」とは、その就業時間の少なくとも８割以上、当該診療に従事していることをいう。</t>
    <phoneticPr fontId="1"/>
  </si>
  <si>
    <t>病理解剖等の病理診断に係る周辺業務を含む、専従の病理診断に携わる医師の人数（上記で「いいえ」とした場合、A項目）</t>
    <phoneticPr fontId="1"/>
  </si>
  <si>
    <t>※A項目の場合は1人以上の配置が必要です。</t>
    <rPh sb="5" eb="7">
      <t>バアイ</t>
    </rPh>
    <rPh sb="9" eb="10">
      <t>ニン</t>
    </rPh>
    <rPh sb="10" eb="12">
      <t>イジョウ</t>
    </rPh>
    <rPh sb="13" eb="15">
      <t>ハイチ</t>
    </rPh>
    <rPh sb="16" eb="18">
      <t>ヒツヨウ</t>
    </rPh>
    <phoneticPr fontId="1"/>
  </si>
  <si>
    <t>リハビリテーションに携わる専門的な知識および技能を有する医師の人数</t>
    <phoneticPr fontId="1"/>
  </si>
  <si>
    <t>専門的な知識及び技能を有する医師以外の診療従事者の配置</t>
    <phoneticPr fontId="1"/>
  </si>
  <si>
    <t>〇「自施設で放射線治療を実施している」で「いいえ」とした場合、138～151行目を便宜上0または「-」としてください。（未入力チェックのため）</t>
    <phoneticPr fontId="1"/>
  </si>
  <si>
    <t>専任の放射線治療に携わる常勤の診療放射線技師の人数</t>
    <phoneticPr fontId="1"/>
  </si>
  <si>
    <t>※A項目の場合は一人以上の配置が必要です。</t>
    <rPh sb="8" eb="9">
      <t>イチ</t>
    </rPh>
    <rPh sb="10" eb="12">
      <t>イジョウ</t>
    </rPh>
    <rPh sb="16" eb="18">
      <t>ヒツヨウ</t>
    </rPh>
    <phoneticPr fontId="1"/>
  </si>
  <si>
    <t>当該技師は放射線治療に関する専門資格を有する者である。</t>
    <phoneticPr fontId="1"/>
  </si>
  <si>
    <t>うち日本放射線治療専門放射線技師認定機構から認定を行う放射線治療専門放射線技師として認定を受けている者</t>
    <phoneticPr fontId="1"/>
  </si>
  <si>
    <t>その他の専門資格の場合、専門資格と人数を記載すること※該当なしの場合は「なし」と記載してください。</t>
    <phoneticPr fontId="1"/>
  </si>
  <si>
    <t>専任の放射線治療における機器の精度管理、照射計画の検証、照射計画補助作業等に携わる常勤の技術者等の人数</t>
    <phoneticPr fontId="1"/>
  </si>
  <si>
    <t>※A項目の場合は一人以上の配置が必要です。</t>
    <phoneticPr fontId="1"/>
  </si>
  <si>
    <t>うち専従常勤の人数</t>
    <phoneticPr fontId="1"/>
  </si>
  <si>
    <t>当該技術者は医学物理学に関する専門資格を有する者である</t>
    <phoneticPr fontId="1"/>
  </si>
  <si>
    <t>うち一般財団法人医学物理士認定機構から医学物理士として認定を受けている者</t>
    <phoneticPr fontId="1"/>
  </si>
  <si>
    <t>放射線治療部門に配置されている専任の常勤看護師の人数</t>
    <rPh sb="8" eb="10">
      <t>ハイチ</t>
    </rPh>
    <phoneticPr fontId="1"/>
  </si>
  <si>
    <t>当該看護師は放射線治療に関する専門資格を有する者である。</t>
    <phoneticPr fontId="1"/>
  </si>
  <si>
    <t>うち公益社団法人日本看護協会からがん放射線療法看護認定看護師として認定を受けている者の人数</t>
    <rPh sb="43" eb="45">
      <t>ニンズウ</t>
    </rPh>
    <phoneticPr fontId="1"/>
  </si>
  <si>
    <t>専任の薬物療法に携わる専門的な知識及び技能を有する常勤の薬剤師の人数</t>
    <rPh sb="32" eb="34">
      <t>ニンズウ</t>
    </rPh>
    <phoneticPr fontId="1"/>
  </si>
  <si>
    <t>※一人以上の配置が必要です。</t>
    <phoneticPr fontId="1"/>
  </si>
  <si>
    <t>当該薬剤師はがん薬物療法に関する専門資格を有する者である</t>
    <phoneticPr fontId="1"/>
  </si>
  <si>
    <t>うち一般社団法人日本医療薬学会からがん専門薬剤師として認定を受けている者の人数</t>
    <rPh sb="37" eb="39">
      <t>ニンズウ</t>
    </rPh>
    <phoneticPr fontId="1"/>
  </si>
  <si>
    <t>うち一般社団法人日本病院薬剤師会からがん薬物療法認定薬剤師として認定を受けている者の人数</t>
    <rPh sb="42" eb="44">
      <t>ニンズウ</t>
    </rPh>
    <phoneticPr fontId="1"/>
  </si>
  <si>
    <t>外来化学療法室に配置されている、専従の薬物療法に携わる専門的な知識及び技能を有する常勤の看護師の人数</t>
    <rPh sb="8" eb="10">
      <t>ハイチ</t>
    </rPh>
    <rPh sb="48" eb="50">
      <t>ニンズウ</t>
    </rPh>
    <phoneticPr fontId="1"/>
  </si>
  <si>
    <t>当該看護師はがん看護又はがん薬物療法に関する専門資格を有する者である</t>
    <phoneticPr fontId="1"/>
  </si>
  <si>
    <t>うち公益社団法人日本看護協会からがん看護専門看護師として認定を受けている者</t>
    <phoneticPr fontId="1"/>
  </si>
  <si>
    <t>うち公益社団法人日本看護協会からがん化学療法看護認定看護師として認定を受けている者</t>
    <phoneticPr fontId="1"/>
  </si>
  <si>
    <t>緩和ケアチームに配置されている、専従の緩和ケアに携わる専門的な知識及び技能を有する常勤の看護師の人数</t>
    <rPh sb="8" eb="10">
      <t>ハイチ</t>
    </rPh>
    <rPh sb="48" eb="50">
      <t>ニンズウ</t>
    </rPh>
    <phoneticPr fontId="1"/>
  </si>
  <si>
    <t>当該看護師はがん看護又は緩和ケアに関する専門資格を有する者である</t>
    <phoneticPr fontId="1"/>
  </si>
  <si>
    <t>うち公益社団法人日本看護協会からがん看護専門看護師として認定を受けている者の人数</t>
    <rPh sb="38" eb="40">
      <t>ニンズウ</t>
    </rPh>
    <phoneticPr fontId="1"/>
  </si>
  <si>
    <t>うち公益社団法人日本看護協会から緩和ケア認定看護師として認定を受けている者の人数</t>
    <rPh sb="38" eb="40">
      <t>ニンズウ</t>
    </rPh>
    <phoneticPr fontId="1"/>
  </si>
  <si>
    <t>うち公益社団法人日本看護協会からがん性疼痛看護認定看護師として認定を受けている者の人数</t>
    <rPh sb="41" eb="43">
      <t>ニンズウ</t>
    </rPh>
    <phoneticPr fontId="1"/>
  </si>
  <si>
    <t>緩和ケアチームに配置されている、緩和ケアに携わる専門的な知識及び技能を有する薬剤師の人数　　（他部署との兼任を可とする。）</t>
    <rPh sb="8" eb="10">
      <t>ハイチ</t>
    </rPh>
    <rPh sb="42" eb="44">
      <t>ニンズウ</t>
    </rPh>
    <phoneticPr fontId="1"/>
  </si>
  <si>
    <t>当該薬剤師は緩和薬物療法に関する専門資格を有する者である</t>
    <phoneticPr fontId="1"/>
  </si>
  <si>
    <t>うち一般社団法人日本緩和医療薬学会から緩和薬物療法認定薬剤師として認定を受けている者の人数</t>
    <rPh sb="43" eb="45">
      <t>ニンズウ</t>
    </rPh>
    <phoneticPr fontId="1"/>
  </si>
  <si>
    <t>その他の専門資格の場合、専門資格と人数を記載すること</t>
    <phoneticPr fontId="1"/>
  </si>
  <si>
    <t>緩和ケアチームに配置されている、相談支援に携わる専門的な知識及び技能を有する者の人数　　（他部署との兼任を可とする。）</t>
    <rPh sb="8" eb="10">
      <t>ハイチ</t>
    </rPh>
    <rPh sb="40" eb="42">
      <t>ニンズウ</t>
    </rPh>
    <phoneticPr fontId="1"/>
  </si>
  <si>
    <t>当該相談支援に携わる者は社会福祉士である</t>
    <rPh sb="0" eb="2">
      <t>トウガイ</t>
    </rPh>
    <phoneticPr fontId="1"/>
  </si>
  <si>
    <t>上記人数</t>
    <rPh sb="0" eb="2">
      <t>ジョウキ</t>
    </rPh>
    <rPh sb="2" eb="4">
      <t>ニンズウ</t>
    </rPh>
    <phoneticPr fontId="1"/>
  </si>
  <si>
    <t>当該相談支援に携わる者は精神保健福祉士である</t>
    <phoneticPr fontId="1"/>
  </si>
  <si>
    <t>緩和ケアチームに協力する、公認心理師等の医療心理に携わる専門的な知識及び技能を有する者の人数</t>
    <rPh sb="44" eb="46">
      <t>ニンズウ</t>
    </rPh>
    <phoneticPr fontId="1"/>
  </si>
  <si>
    <t>B</t>
  </si>
  <si>
    <t>当該医療心理に携わる者は公認心理師として認定を受けている者である</t>
    <rPh sb="0" eb="2">
      <t>トウガイ</t>
    </rPh>
    <phoneticPr fontId="1"/>
  </si>
  <si>
    <t>上記人数</t>
    <phoneticPr fontId="1"/>
  </si>
  <si>
    <t>当該医療心理に携わる者は公益財団法人日本臨床心理士資格認定協会の臨床心理士である</t>
    <phoneticPr fontId="1"/>
  </si>
  <si>
    <t>細胞診断に係る業務に携わる者の人数</t>
    <rPh sb="15" eb="17">
      <t>ニンズウ</t>
    </rPh>
    <phoneticPr fontId="1"/>
  </si>
  <si>
    <t>※A項目の場合は一人以上の配置が必要です。</t>
    <rPh sb="2" eb="4">
      <t>コウモク</t>
    </rPh>
    <rPh sb="5" eb="7">
      <t>バアイ</t>
    </rPh>
    <phoneticPr fontId="1"/>
  </si>
  <si>
    <t>専任の人数</t>
    <phoneticPr fontId="1"/>
  </si>
  <si>
    <t>うち専任常勤の人数</t>
    <phoneticPr fontId="1"/>
  </si>
  <si>
    <t>当該診療従事者は細胞診断に関する専門資格を有する者である</t>
    <phoneticPr fontId="1"/>
  </si>
  <si>
    <t>うち公益社団法人日本臨床細胞学会から細胞検査士として認定を受けている者</t>
    <phoneticPr fontId="1"/>
  </si>
  <si>
    <t>がんのリハビリテーションに係る業務に携わる専門的な知識および技能を有する理学療法士、作業療法士、言語聴覚士等の人数</t>
    <rPh sb="55" eb="57">
      <t>ニンズウ</t>
    </rPh>
    <phoneticPr fontId="1"/>
  </si>
  <si>
    <t>がんのリハビリテーションに係る業務に携わる専門的な知識および技能を有する理学療法士の人数</t>
    <rPh sb="36" eb="38">
      <t>リガク</t>
    </rPh>
    <rPh sb="38" eb="41">
      <t>リョウホウシ</t>
    </rPh>
    <rPh sb="42" eb="44">
      <t>ニンズウ</t>
    </rPh>
    <phoneticPr fontId="1"/>
  </si>
  <si>
    <t>がんのリハビリテーションに係る業務に携わる専門的な知識および技能を有する作業療法士の人数</t>
    <rPh sb="36" eb="38">
      <t>サギョウ</t>
    </rPh>
    <rPh sb="38" eb="41">
      <t>リョウホウシ</t>
    </rPh>
    <rPh sb="42" eb="44">
      <t>ニンズウ</t>
    </rPh>
    <phoneticPr fontId="1"/>
  </si>
  <si>
    <t>がんのリハビリテーションに係る業務に携わる専門的な知識および技能を有する言語聴覚士の人数</t>
    <rPh sb="36" eb="38">
      <t>ゲンゴ</t>
    </rPh>
    <rPh sb="38" eb="41">
      <t>チョウカクシ</t>
    </rPh>
    <phoneticPr fontId="1"/>
  </si>
  <si>
    <t>（３）</t>
    <phoneticPr fontId="1"/>
  </si>
  <si>
    <t>その他の環境整備等</t>
    <phoneticPr fontId="1"/>
  </si>
  <si>
    <t>患者とその家族が利用可能なインターネット環境を整備している。</t>
  </si>
  <si>
    <t>集学的治療等の内容や治療前後の生活における注意点等に関して、冊子や視聴覚教材等を用いてがん患者及びその家族が自主的に確認できる環境を整備している。</t>
    <phoneticPr fontId="1"/>
  </si>
  <si>
    <t>その冊子や視聴覚教材等はオンラインでも確認できる。</t>
    <phoneticPr fontId="1"/>
  </si>
  <si>
    <t>がん治療に伴う外見の変化について、がん患者及びその家族に対する説明やアピアランスケアに関する情報提供・相談に応じられる体制を整備している。</t>
  </si>
  <si>
    <t>がん患者の自殺リスクに対し、院内で共通したフローを使用し、対応方法や関係機関との連携について明確にしている。</t>
    <phoneticPr fontId="1"/>
  </si>
  <si>
    <t>対応方法や関係機関との連携について、関係職種に情報共有を行う体制を構築している。</t>
    <phoneticPr fontId="1"/>
  </si>
  <si>
    <t>自施設に精神科、心療内科等がある。</t>
    <phoneticPr fontId="1"/>
  </si>
  <si>
    <t>自施設でがん患者の自殺リスクに対応できる。</t>
    <rPh sb="0" eb="1">
      <t>ジ</t>
    </rPh>
    <rPh sb="1" eb="3">
      <t>シセツ</t>
    </rPh>
    <rPh sb="6" eb="8">
      <t>カンジャ</t>
    </rPh>
    <rPh sb="9" eb="11">
      <t>ジサツ</t>
    </rPh>
    <rPh sb="15" eb="17">
      <t>タイオウ</t>
    </rPh>
    <phoneticPr fontId="1"/>
  </si>
  <si>
    <t>自施設に精神科、心療内科等がない場合は、地域の医療機関と連携体制を確保している。</t>
    <phoneticPr fontId="1"/>
  </si>
  <si>
    <t>自施設に精神科はあるが、自施設単体で対応できない場合も回答してください。要件区分が「-」となった場合は、便宜上「-」としてください。</t>
    <phoneticPr fontId="1"/>
  </si>
  <si>
    <t>診療実績</t>
    <rPh sb="0" eb="2">
      <t>シンリョウ</t>
    </rPh>
    <rPh sb="2" eb="4">
      <t>ジッセキ</t>
    </rPh>
    <phoneticPr fontId="1"/>
  </si>
  <si>
    <t>以下の基準をそれぞれ満たしている。（期間：令和５年１月１日～12月31日）</t>
    <phoneticPr fontId="1"/>
  </si>
  <si>
    <t>院内がん登録数
（基準：年間200件以上）</t>
    <rPh sb="9" eb="11">
      <t>キジュン</t>
    </rPh>
    <phoneticPr fontId="1"/>
  </si>
  <si>
    <t>計上方法：入院、外来は問わない自施設初回治療分。症例区分20および30の数をいう。</t>
    <phoneticPr fontId="1"/>
  </si>
  <si>
    <t>悪性腫瘍の手術件数
（基準：年間200件以上）</t>
    <rPh sb="11" eb="13">
      <t>キジュン</t>
    </rPh>
    <phoneticPr fontId="1"/>
  </si>
  <si>
    <t>計上方法：医科診療報酬点数表第２章第 10 部に掲げる悪性腫瘍手術をいう。（病理診断により悪性腫瘍であることが確認された場合に限る。）なお、内視鏡的切除も含む。</t>
    <rPh sb="0" eb="2">
      <t>ケイジョウ</t>
    </rPh>
    <rPh sb="2" eb="4">
      <t>ホウホウ</t>
    </rPh>
    <rPh sb="5" eb="7">
      <t>イカ</t>
    </rPh>
    <rPh sb="7" eb="9">
      <t>シンリョウ</t>
    </rPh>
    <rPh sb="9" eb="11">
      <t>ホウシュウ</t>
    </rPh>
    <phoneticPr fontId="1"/>
  </si>
  <si>
    <t>がんに係る薬物療法のべ患者数
（基準：年間400人以上）</t>
    <rPh sb="16" eb="18">
      <t>キジュン</t>
    </rPh>
    <phoneticPr fontId="1"/>
  </si>
  <si>
    <t>計上方法：経口、静注または皮下注射による全身投与を対象とする。ただし内分泌療法単独の場合は含めない。なお、患者数については1レジメンあたりを1人として計上する。</t>
    <phoneticPr fontId="1"/>
  </si>
  <si>
    <t>うち、外来化学療法のべ患者数※0人の場合は「0」と記載してください。（未入力チェックのため）</t>
    <rPh sb="3" eb="5">
      <t>ガイライ</t>
    </rPh>
    <rPh sb="5" eb="7">
      <t>カガク</t>
    </rPh>
    <rPh sb="7" eb="9">
      <t>リョウホウ</t>
    </rPh>
    <rPh sb="11" eb="14">
      <t>カンジャスウ</t>
    </rPh>
    <rPh sb="16" eb="17">
      <t>ニン</t>
    </rPh>
    <phoneticPr fontId="1"/>
  </si>
  <si>
    <t>緩和ケアチームの新規介入患者数　　
（基準：年間35人以上）</t>
    <rPh sb="19" eb="21">
      <t>キジュン</t>
    </rPh>
    <phoneticPr fontId="1"/>
  </si>
  <si>
    <t>計上方法：患者数については同一入院期間内であれば複数回介入しても1人として計上する。</t>
    <rPh sb="0" eb="2">
      <t>ケイジョウ</t>
    </rPh>
    <rPh sb="2" eb="4">
      <t>ホウホウ</t>
    </rPh>
    <phoneticPr fontId="1"/>
  </si>
  <si>
    <t>当該がん医療圏に居住するがん患者の診療実績の割合（％）</t>
    <rPh sb="17" eb="19">
      <t>シンリョウ</t>
    </rPh>
    <rPh sb="19" eb="21">
      <t>ジッセキ</t>
    </rPh>
    <rPh sb="22" eb="24">
      <t>ワリアイ</t>
    </rPh>
    <phoneticPr fontId="1"/>
  </si>
  <si>
    <t>右隣シート「(参考)診療割合算出表」を適宜ご参照ください。</t>
    <rPh sb="0" eb="2">
      <t>ミギドナリ</t>
    </rPh>
    <rPh sb="7" eb="9">
      <t>サンコウ</t>
    </rPh>
    <rPh sb="10" eb="12">
      <t>シンリョウ</t>
    </rPh>
    <rPh sb="12" eb="14">
      <t>ワリアイ</t>
    </rPh>
    <rPh sb="14" eb="16">
      <t>サンシュツ</t>
    </rPh>
    <rPh sb="16" eb="17">
      <t>ヒョウ</t>
    </rPh>
    <rPh sb="19" eb="21">
      <t>テキギ</t>
    </rPh>
    <rPh sb="22" eb="24">
      <t>サンショウ</t>
    </rPh>
    <phoneticPr fontId="1"/>
  </si>
  <si>
    <t>人材育成等</t>
    <phoneticPr fontId="1"/>
  </si>
  <si>
    <t>（１）</t>
  </si>
  <si>
    <t>自施設において、１に掲げる診療体制その他要件に関連する取組のために必要な人材の確保や育成に積極的に取り組んでいる。</t>
    <phoneticPr fontId="1"/>
  </si>
  <si>
    <t>特に、診療の質を高めるために必要な、各種学会が認定する資格等の取得についても積極的に支援している。</t>
  </si>
  <si>
    <t>広告可能な資格を有する者のがん診療への配置状況について積極的に公表している。</t>
    <phoneticPr fontId="1"/>
  </si>
  <si>
    <t>（２）</t>
  </si>
  <si>
    <t>病院長は、自施設においてがん医療に携わる専門的な知識及び技能を有する医師等の専門性及び活動実績等を定期的に評価し、当該医師等がその専門性を十分に発揮できる体制を整備している。</t>
  </si>
  <si>
    <t>（３）</t>
  </si>
  <si>
    <t>国がん拠点病院等が実施するがん医療に携わる医師等を対象とした緩和ケアに関する研修に積極的に協力するとともに参加している。また、自施設の長、および自施設に所属する臨床研修医及び１年以上自施設に所属するがん診療に携わる医師・歯科医師が当該研修を修了する体制を整備し、受講率を現況報告において、報告している。</t>
    <rPh sb="63" eb="66">
      <t>ジシセツ</t>
    </rPh>
    <rPh sb="67" eb="68">
      <t>チョウ</t>
    </rPh>
    <phoneticPr fontId="1"/>
  </si>
  <si>
    <t>自施設の長は緩和ケア研修を修了している。</t>
    <rPh sb="0" eb="3">
      <t>ジシセツ</t>
    </rPh>
    <rPh sb="4" eb="5">
      <t>チョウ</t>
    </rPh>
    <phoneticPr fontId="1"/>
  </si>
  <si>
    <t>受講率を現況報告において以下の通り報告する。</t>
    <rPh sb="12" eb="14">
      <t>イカ</t>
    </rPh>
    <rPh sb="15" eb="16">
      <t>トオ</t>
    </rPh>
    <phoneticPr fontId="1"/>
  </si>
  <si>
    <t>うち当該研修会修了者数</t>
  </si>
  <si>
    <t>受講率（％）</t>
    <phoneticPr fontId="1"/>
  </si>
  <si>
    <t>１年以上自施設に所属するがん診療に携わる医師・歯科医師の人数（初期臨床研修医を除く）</t>
    <rPh sb="31" eb="33">
      <t>ショキ</t>
    </rPh>
    <phoneticPr fontId="1"/>
  </si>
  <si>
    <t>医師・歯科医師と協働し、緩和ケアに従事するその他の診療従事者についても受講を促している。</t>
    <phoneticPr fontId="1"/>
  </si>
  <si>
    <t>研修修了者について、患者とその家族に対してわかりやすく情報提供している。</t>
    <rPh sb="29" eb="31">
      <t>テイキョウ</t>
    </rPh>
    <phoneticPr fontId="1"/>
  </si>
  <si>
    <t>（４）</t>
  </si>
  <si>
    <t>連携する地域の医療施設におけるがん診療に携わる医師に対して、緩和ケアに関する研修の受講勧奨を行っている。</t>
  </si>
  <si>
    <t>（５）</t>
  </si>
  <si>
    <t>（３）のほか、国がん拠点病院等が実施するがん医療において顔の見える関係性を構築し、がん医療の質の向上につながるよう、地域の診療従事者を対象とした研修やカンファレンスに積極的に協力するとともに参加している。</t>
    <rPh sb="28" eb="29">
      <t>カオ</t>
    </rPh>
    <rPh sb="30" eb="31">
      <t>ミ</t>
    </rPh>
    <rPh sb="33" eb="36">
      <t>カンケイセイ</t>
    </rPh>
    <rPh sb="37" eb="39">
      <t>コウチク</t>
    </rPh>
    <rPh sb="43" eb="45">
      <t>イリョウ</t>
    </rPh>
    <rPh sb="46" eb="47">
      <t>シツ</t>
    </rPh>
    <rPh sb="48" eb="50">
      <t>コウジョウ</t>
    </rPh>
    <rPh sb="58" eb="60">
      <t>チイキ</t>
    </rPh>
    <rPh sb="61" eb="66">
      <t>シンリョウジュウジシャ</t>
    </rPh>
    <rPh sb="67" eb="69">
      <t>タイショウ</t>
    </rPh>
    <rPh sb="72" eb="74">
      <t>ケンシュウ</t>
    </rPh>
    <phoneticPr fontId="1"/>
  </si>
  <si>
    <t>研修の実施案内に関する情報提供の手段について簡潔に記載すること（例：医療機関のwebサイトに掲載）</t>
    <phoneticPr fontId="1"/>
  </si>
  <si>
    <t>（６）</t>
  </si>
  <si>
    <t>自施設の診療従事者等に、がん対策の目的や意義、がん患者やその家族が利用できる制度や関係機関との連携体制、自施設で提供している診療・患者支援の体制について学ぶ機会を年１回以上確保している。</t>
  </si>
  <si>
    <t>自施設のがん診療に携わる全ての診療従事者が受講している。</t>
    <phoneticPr fontId="1"/>
  </si>
  <si>
    <t>令和５年１月１日～12月31日の開催回数</t>
    <rPh sb="0" eb="2">
      <t>レイワ</t>
    </rPh>
    <rPh sb="3" eb="4">
      <t>ネン</t>
    </rPh>
    <rPh sb="5" eb="6">
      <t>ガツ</t>
    </rPh>
    <rPh sb="7" eb="8">
      <t>ニチ</t>
    </rPh>
    <rPh sb="11" eb="12">
      <t>ガツ</t>
    </rPh>
    <rPh sb="14" eb="15">
      <t>ニチ</t>
    </rPh>
    <rPh sb="16" eb="18">
      <t>カイサイ</t>
    </rPh>
    <rPh sb="18" eb="20">
      <t>カイスウ</t>
    </rPh>
    <phoneticPr fontId="1"/>
  </si>
  <si>
    <t>令和５年１月１日～12月31日の期間に実施した研修のうち、代表的な内容を一つ記載してください。</t>
    <rPh sb="16" eb="18">
      <t>キカン</t>
    </rPh>
    <rPh sb="19" eb="21">
      <t>ジッシ</t>
    </rPh>
    <rPh sb="23" eb="25">
      <t>ケンシュウ</t>
    </rPh>
    <rPh sb="29" eb="31">
      <t>ダイヒョウ</t>
    </rPh>
    <rPh sb="31" eb="32">
      <t>テキ</t>
    </rPh>
    <rPh sb="33" eb="35">
      <t>ナイヨウ</t>
    </rPh>
    <rPh sb="36" eb="37">
      <t>ヒト</t>
    </rPh>
    <rPh sb="38" eb="40">
      <t>キサイ</t>
    </rPh>
    <phoneticPr fontId="1"/>
  </si>
  <si>
    <t>（７）</t>
  </si>
  <si>
    <t>院内の看護師を対象として、がん看護に関する総合的な研修を定期的に実施している。</t>
  </si>
  <si>
    <t>他の診療従事者についても、各々の専門に応じた研修を定期的に実施するまたは、他の施設等で実施されている研修に参加させている。</t>
    <phoneticPr fontId="1"/>
  </si>
  <si>
    <t>（８）</t>
  </si>
  <si>
    <t>医科歯科連携による口腔健康管理を推進するために、歯科医師等を対象とするがん患者の口腔健康管理等の研修の実施に協力している。</t>
  </si>
  <si>
    <t>医療従事者に対してがん告知や余命告知等を行う際のコミュニケーション研修を1年に最低1回でも実施している。</t>
    <phoneticPr fontId="1"/>
  </si>
  <si>
    <t>がん告知や余命告知等を行う際のコミュニケーションに関するマニュアルがある。</t>
    <phoneticPr fontId="1"/>
  </si>
  <si>
    <t>相談支援及び情報の収集提供</t>
    <phoneticPr fontId="1"/>
  </si>
  <si>
    <t>がん相談支援センター</t>
  </si>
  <si>
    <t>相談支援を行う機能を有する部門（がん相談支援センター）を設置し、アからクの体制を確保した上で、がん患者や家族等が持つ医療や療養等の課題に関して、病院を挙げて全人的な相談支援を行っている。</t>
    <phoneticPr fontId="1"/>
  </si>
  <si>
    <t>必要に応じてオンラインでの相談を受け付けるなど、情報通信技術等も活用している。</t>
  </si>
  <si>
    <t>コミュニケーションに配慮が必要な者や、日本語を母国語としていない者等への配慮を適切に実施できる体制を確保している。</t>
    <phoneticPr fontId="1"/>
  </si>
  <si>
    <t>がん相談支援センターに関する情報提供の手段について簡潔に記載すること（例：医療機関のwebサイトに掲載）※該当なしの場合は「なし」と記載してください。</t>
    <rPh sb="2" eb="6">
      <t>ソウダンシエン</t>
    </rPh>
    <rPh sb="11" eb="12">
      <t>カン</t>
    </rPh>
    <rPh sb="14" eb="18">
      <t>ジョウホウテイキョウ</t>
    </rPh>
    <rPh sb="19" eb="21">
      <t>シュダン</t>
    </rPh>
    <rPh sb="25" eb="27">
      <t>カンケツ</t>
    </rPh>
    <rPh sb="28" eb="30">
      <t>キサイ</t>
    </rPh>
    <phoneticPr fontId="1"/>
  </si>
  <si>
    <t>情報取得や意思疎通に配慮が必要な者に対するマニュアルを作成している</t>
    <phoneticPr fontId="1"/>
  </si>
  <si>
    <t>専任のがんに関する相談支援に携わる者を１人以上配置している。</t>
    <phoneticPr fontId="1"/>
  </si>
  <si>
    <t>がんに関する相談支援に携わる者を複数名配置している。</t>
    <phoneticPr fontId="1"/>
  </si>
  <si>
    <t>当該相談支援に携わる者のうち１名は、社会福祉士である。
※「がんに関する相談支援に携わる者を複数名配置している。」で「いいえ」とした場合、便宜上「-」を選択してください（未入力チェックのため）。</t>
    <phoneticPr fontId="1"/>
  </si>
  <si>
    <t>専任のがんに関する相談支援に携わる者のうち、社会福祉士の人数</t>
    <phoneticPr fontId="1"/>
  </si>
  <si>
    <t>一人以上配置されていることが望ましい。</t>
    <phoneticPr fontId="1"/>
  </si>
  <si>
    <t>ピアサポーターによる相談支援を導入している</t>
    <rPh sb="10" eb="14">
      <t>ソウダンシエン</t>
    </rPh>
    <rPh sb="15" eb="17">
      <t>ドウニュウ</t>
    </rPh>
    <phoneticPr fontId="1"/>
  </si>
  <si>
    <t>相談支援に携わる者は、対応の質の向上のために、がん相談支援センター相談員研修等により定期的な知識の更新に努めている。</t>
  </si>
  <si>
    <t>国がん拠点病院と連携して、院内外のがん患者及びその家族並びに地域の住民及び医療機関等からの相談等に対応する体制を整備している。</t>
    <rPh sb="0" eb="1">
      <t>クニ</t>
    </rPh>
    <rPh sb="3" eb="7">
      <t>キョテンビョウイン</t>
    </rPh>
    <rPh sb="8" eb="10">
      <t>レンケイ</t>
    </rPh>
    <phoneticPr fontId="1"/>
  </si>
  <si>
    <t>相談支援に関し十分な経験を有するがん患者団体との連携協力体制の構築に積極的に取り組んでいる。</t>
    <phoneticPr fontId="1"/>
  </si>
  <si>
    <t>がん相談支援センターについて周知するため、以下の体制を整備している。</t>
  </si>
  <si>
    <t>外来初診時から治療開始までを目処に、がん患者及びその家族が必ず一度はがん相談支援センターを訪問（必ずしも具体的な相談を伴わない、場所等の確認も含む）することができる体制を整備している。</t>
    <phoneticPr fontId="1"/>
  </si>
  <si>
    <t>治療に備えた事前の面談や準備のフローに組み込む等、診療の経過の中で患者が必要とするときに確実に利用できるよう繰り返し案内を行っている。</t>
    <phoneticPr fontId="1"/>
  </si>
  <si>
    <t>院内の見やすい場所にがん相談支援センターについて分かりやすく掲示している。</t>
  </si>
  <si>
    <t>地域の住民や医療・在宅・介護福祉等の関係機関に対し、がん相談支援センターに関する広報を行っている。</t>
  </si>
  <si>
    <t>情報提供の手段について簡潔に記載すること（例：医療機関のwebサイトに掲載）※該当なしの場合は「なし」と記載してください。</t>
    <phoneticPr fontId="1"/>
  </si>
  <si>
    <t>自施設に通院していない者からの相談にも対応している。</t>
    <phoneticPr fontId="1"/>
  </si>
  <si>
    <t>がん相談支援センターを初めて訪れた者の数を把握し、認知度の継続的な改善に努めている。</t>
  </si>
  <si>
    <t>がん相談支援センターの業務内容について、相談者からフィードバックを得る体制を整備している。</t>
  </si>
  <si>
    <t>フィードバックの内容を自施設の相談支援の質の向上のために活用するとともに、医療圏がん診療ネットワーク協議会で報告し、他施設とも情報共有している。</t>
    <rPh sb="37" eb="40">
      <t>イリョウケン</t>
    </rPh>
    <rPh sb="42" eb="44">
      <t>シンリョウ</t>
    </rPh>
    <rPh sb="50" eb="53">
      <t>キョウギカイ</t>
    </rPh>
    <phoneticPr fontId="1"/>
  </si>
  <si>
    <t>患者からの相談に対し、必要に応じて速やかに院内の診療従事者が対応できるよう、病院長もしくはそれに準じる者が統括するなど、がん相談支援センターと院内の診療従事者が協働する体制を整備している。</t>
  </si>
  <si>
    <t>キ</t>
    <phoneticPr fontId="1"/>
  </si>
  <si>
    <t>がん相談支援センターの相談支援に携わる者は、大阪府の都道府県拠点病院が実施する相談支援に携わる者を対象とした研修を受講している。</t>
    <rPh sb="22" eb="25">
      <t>オオサカフ</t>
    </rPh>
    <phoneticPr fontId="1"/>
  </si>
  <si>
    <t>ク</t>
    <phoneticPr fontId="1"/>
  </si>
  <si>
    <t>がん患者及びその家族が心の悩みや体験等を語り合うための患者サロン等の場を設けているか、又は自施設で設けることが難しい場合には、国がん拠点病院及び府がん拠点病院等と連携して設けている。</t>
    <rPh sb="43" eb="44">
      <t>マタ</t>
    </rPh>
    <rPh sb="45" eb="48">
      <t>ジシセツ</t>
    </rPh>
    <rPh sb="49" eb="50">
      <t>モウ</t>
    </rPh>
    <rPh sb="55" eb="56">
      <t>ムズカ</t>
    </rPh>
    <rPh sb="58" eb="60">
      <t>バアイ</t>
    </rPh>
    <rPh sb="63" eb="64">
      <t>クニ</t>
    </rPh>
    <rPh sb="66" eb="70">
      <t>キョテンビョウイン</t>
    </rPh>
    <rPh sb="70" eb="71">
      <t>オヨ</t>
    </rPh>
    <rPh sb="72" eb="73">
      <t>フ</t>
    </rPh>
    <rPh sb="75" eb="79">
      <t>キョテンビョウイン</t>
    </rPh>
    <rPh sb="79" eb="80">
      <t>ナド</t>
    </rPh>
    <rPh sb="81" eb="83">
      <t>レンケイ</t>
    </rPh>
    <rPh sb="85" eb="86">
      <t>モウ</t>
    </rPh>
    <phoneticPr fontId="1"/>
  </si>
  <si>
    <t>患者サロン：医療機関や地域の集会場などで開かれる、患者や家族などが、がんのことを気軽に語り合う交流の場をいう。</t>
    <phoneticPr fontId="1"/>
  </si>
  <si>
    <t>その際には、一定の研修を受けたピア・サポーターを活用する、もしくは十分な経験を持つ患者団体等と連携して実施するよう努めている。</t>
    <phoneticPr fontId="1"/>
  </si>
  <si>
    <t>オンライン環境でも開催できる。</t>
    <phoneticPr fontId="1"/>
  </si>
  <si>
    <t>＜相談支援センターの業務＞</t>
    <rPh sb="1" eb="5">
      <t>ソウダンシエン</t>
    </rPh>
    <rPh sb="10" eb="12">
      <t>ギョウム</t>
    </rPh>
    <phoneticPr fontId="1"/>
  </si>
  <si>
    <t>以下に示す項目等について、がん相談支援センターが窓口となり、病院全体で対応できる体制を整備している。</t>
    <rPh sb="0" eb="2">
      <t>イカ</t>
    </rPh>
    <rPh sb="3" eb="4">
      <t>シメ</t>
    </rPh>
    <rPh sb="5" eb="7">
      <t>コウモク</t>
    </rPh>
    <rPh sb="7" eb="8">
      <t>ナド</t>
    </rPh>
    <rPh sb="15" eb="19">
      <t>ソウダンシエン</t>
    </rPh>
    <rPh sb="24" eb="26">
      <t>マドグチ</t>
    </rPh>
    <rPh sb="30" eb="34">
      <t>ビョウインゼンタイ</t>
    </rPh>
    <rPh sb="35" eb="37">
      <t>タイオウ</t>
    </rPh>
    <rPh sb="40" eb="42">
      <t>タイセイ</t>
    </rPh>
    <rPh sb="43" eb="45">
      <t>セイビ</t>
    </rPh>
    <phoneticPr fontId="1"/>
  </si>
  <si>
    <t>①</t>
    <phoneticPr fontId="1"/>
  </si>
  <si>
    <t>がんの予防やがん検診に関する情報の提供</t>
    <phoneticPr fontId="1"/>
  </si>
  <si>
    <t>②</t>
    <phoneticPr fontId="1"/>
  </si>
  <si>
    <t>がんの治療に関する一般的な情報の提供</t>
    <phoneticPr fontId="1"/>
  </si>
  <si>
    <t>がんの病態や標準的治療法</t>
    <rPh sb="3" eb="5">
      <t>ビョウタイ</t>
    </rPh>
    <rPh sb="6" eb="11">
      <t>ヒョウジュンテキチリョウ</t>
    </rPh>
    <rPh sb="11" eb="12">
      <t>ホウ</t>
    </rPh>
    <phoneticPr fontId="1"/>
  </si>
  <si>
    <t>自施設で対応可能ながん種や治療法等の診療機能及び、連携する医療機関</t>
    <rPh sb="0" eb="3">
      <t>ジシセツ</t>
    </rPh>
    <rPh sb="4" eb="6">
      <t>タイオウ</t>
    </rPh>
    <rPh sb="6" eb="8">
      <t>カノウ</t>
    </rPh>
    <rPh sb="11" eb="12">
      <t>シュ</t>
    </rPh>
    <rPh sb="13" eb="15">
      <t>チリョウ</t>
    </rPh>
    <rPh sb="15" eb="16">
      <t>ホウ</t>
    </rPh>
    <rPh sb="16" eb="17">
      <t>ナド</t>
    </rPh>
    <rPh sb="18" eb="22">
      <t>シンリョウキノウ</t>
    </rPh>
    <rPh sb="22" eb="23">
      <t>オヨ</t>
    </rPh>
    <rPh sb="25" eb="27">
      <t>レンケイ</t>
    </rPh>
    <rPh sb="29" eb="33">
      <t>イリョウキカン</t>
    </rPh>
    <phoneticPr fontId="1"/>
  </si>
  <si>
    <t>アスベストによる肺がん及び中皮腫</t>
    <rPh sb="8" eb="9">
      <t>ハイ</t>
    </rPh>
    <rPh sb="11" eb="12">
      <t>オヨ</t>
    </rPh>
    <rPh sb="13" eb="15">
      <t>チュウヒ</t>
    </rPh>
    <rPh sb="15" eb="16">
      <t>シュ</t>
    </rPh>
    <phoneticPr fontId="1"/>
  </si>
  <si>
    <t>HTLV―１関連疾患であるALT</t>
    <rPh sb="6" eb="10">
      <t>カンレンシッカン</t>
    </rPh>
    <phoneticPr fontId="1"/>
  </si>
  <si>
    <t>セカンドオピニオンの提示が可能な医師や医療機関の紹介</t>
    <rPh sb="10" eb="12">
      <t>テイジ</t>
    </rPh>
    <rPh sb="13" eb="15">
      <t>カノウ</t>
    </rPh>
    <rPh sb="16" eb="18">
      <t>イシ</t>
    </rPh>
    <rPh sb="19" eb="23">
      <t>イリョウキカン</t>
    </rPh>
    <rPh sb="24" eb="26">
      <t>ショウカイ</t>
    </rPh>
    <phoneticPr fontId="1"/>
  </si>
  <si>
    <t>高齢者のがん治療</t>
    <rPh sb="6" eb="8">
      <t>チリョウ</t>
    </rPh>
    <phoneticPr fontId="1"/>
  </si>
  <si>
    <t>患者の治療や意思決定</t>
    <rPh sb="0" eb="2">
      <t>カンジャ</t>
    </rPh>
    <rPh sb="3" eb="5">
      <t>チリョウ</t>
    </rPh>
    <rPh sb="6" eb="10">
      <t>イシケッテイ</t>
    </rPh>
    <phoneticPr fontId="1"/>
  </si>
  <si>
    <t>③</t>
    <phoneticPr fontId="1"/>
  </si>
  <si>
    <t>がんとの共生に関する情報の提供・相談支援</t>
    <rPh sb="4" eb="6">
      <t>キョウセイ</t>
    </rPh>
    <rPh sb="7" eb="8">
      <t>カン</t>
    </rPh>
    <rPh sb="10" eb="12">
      <t>ジョウホウ</t>
    </rPh>
    <rPh sb="13" eb="15">
      <t>テイキョウ</t>
    </rPh>
    <rPh sb="16" eb="20">
      <t>ソウダンシエン</t>
    </rPh>
    <phoneticPr fontId="1"/>
  </si>
  <si>
    <t>がん患者の療養生活</t>
    <rPh sb="2" eb="4">
      <t>カンジャ</t>
    </rPh>
    <rPh sb="5" eb="9">
      <t>リョウヨウセイカツ</t>
    </rPh>
    <phoneticPr fontId="1"/>
  </si>
  <si>
    <t>就労（産業保健総合支援センターや職業安定所等との効果的な連携）</t>
    <rPh sb="0" eb="2">
      <t>シュウロウ</t>
    </rPh>
    <rPh sb="3" eb="5">
      <t>サンギョウ</t>
    </rPh>
    <rPh sb="5" eb="7">
      <t>ホケン</t>
    </rPh>
    <rPh sb="7" eb="9">
      <t>ソウゴウ</t>
    </rPh>
    <rPh sb="9" eb="11">
      <t>シエン</t>
    </rPh>
    <rPh sb="16" eb="21">
      <t>ショクギョウアンテイジョ</t>
    </rPh>
    <rPh sb="21" eb="22">
      <t>ナド</t>
    </rPh>
    <rPh sb="24" eb="27">
      <t>コウカテキ</t>
    </rPh>
    <rPh sb="28" eb="30">
      <t>レンケイ</t>
    </rPh>
    <phoneticPr fontId="1"/>
  </si>
  <si>
    <t>経済的支援</t>
    <rPh sb="0" eb="5">
      <t>ケイザイテキシエン</t>
    </rPh>
    <phoneticPr fontId="1"/>
  </si>
  <si>
    <t>小児がんの長期フォローアップ</t>
    <rPh sb="5" eb="7">
      <t>チョウキ</t>
    </rPh>
    <phoneticPr fontId="1"/>
  </si>
  <si>
    <t>アピアランスケアに関する相談</t>
    <rPh sb="9" eb="10">
      <t>カン</t>
    </rPh>
    <rPh sb="12" eb="14">
      <t>ソウダン</t>
    </rPh>
    <phoneticPr fontId="1"/>
  </si>
  <si>
    <t>④</t>
    <phoneticPr fontId="1"/>
  </si>
  <si>
    <t>その他</t>
    <rPh sb="2" eb="3">
      <t>ホカ</t>
    </rPh>
    <phoneticPr fontId="1"/>
  </si>
  <si>
    <t>地域の医療機関におけるがん医療の連携協力体制の事例に関する情報収集・提供</t>
    <rPh sb="0" eb="2">
      <t>チイキ</t>
    </rPh>
    <rPh sb="3" eb="7">
      <t>イリョウキカン</t>
    </rPh>
    <rPh sb="13" eb="15">
      <t>イリョウ</t>
    </rPh>
    <rPh sb="16" eb="18">
      <t>レンケイ</t>
    </rPh>
    <rPh sb="18" eb="22">
      <t>キョウリョクタイセイ</t>
    </rPh>
    <rPh sb="23" eb="25">
      <t>ジレイ</t>
    </rPh>
    <rPh sb="26" eb="27">
      <t>カン</t>
    </rPh>
    <rPh sb="29" eb="31">
      <t>ジョウホウ</t>
    </rPh>
    <rPh sb="31" eb="33">
      <t>シュウシュウ</t>
    </rPh>
    <rPh sb="34" eb="36">
      <t>テイキョウ</t>
    </rPh>
    <phoneticPr fontId="1"/>
  </si>
  <si>
    <t>医療関係者と患者会等が共同で運営するサポートグループ活動や患者サロンの定期開催等の患者活動に対する支援</t>
    <rPh sb="0" eb="5">
      <t>イリョウカンケイシャ</t>
    </rPh>
    <rPh sb="6" eb="9">
      <t>カンジャカイ</t>
    </rPh>
    <rPh sb="9" eb="10">
      <t>ナド</t>
    </rPh>
    <rPh sb="11" eb="13">
      <t>キョウドウ</t>
    </rPh>
    <rPh sb="14" eb="16">
      <t>ウンエイ</t>
    </rPh>
    <rPh sb="26" eb="28">
      <t>カツドウ</t>
    </rPh>
    <rPh sb="29" eb="31">
      <t>カンジャ</t>
    </rPh>
    <rPh sb="35" eb="39">
      <t>テイキカイサイ</t>
    </rPh>
    <rPh sb="39" eb="40">
      <t>ナド</t>
    </rPh>
    <rPh sb="41" eb="45">
      <t>カンジャカツドウ</t>
    </rPh>
    <rPh sb="46" eb="47">
      <t>タイ</t>
    </rPh>
    <rPh sb="49" eb="51">
      <t>シエン</t>
    </rPh>
    <phoneticPr fontId="1"/>
  </si>
  <si>
    <t>相談支援に携わる者に対する教育と支援サービス向上に向けた取組</t>
    <rPh sb="0" eb="4">
      <t>ソウダンシエン</t>
    </rPh>
    <rPh sb="5" eb="6">
      <t>タズサ</t>
    </rPh>
    <rPh sb="8" eb="9">
      <t>モノ</t>
    </rPh>
    <rPh sb="10" eb="11">
      <t>タイ</t>
    </rPh>
    <rPh sb="13" eb="15">
      <t>キョウイク</t>
    </rPh>
    <rPh sb="16" eb="18">
      <t>シエン</t>
    </rPh>
    <rPh sb="22" eb="24">
      <t>コウジョウ</t>
    </rPh>
    <rPh sb="25" eb="26">
      <t>ム</t>
    </rPh>
    <rPh sb="28" eb="29">
      <t>ト</t>
    </rPh>
    <rPh sb="29" eb="30">
      <t>ク</t>
    </rPh>
    <phoneticPr fontId="1"/>
  </si>
  <si>
    <t>その他相談支援に関すること</t>
    <rPh sb="2" eb="3">
      <t>ホカ</t>
    </rPh>
    <rPh sb="3" eb="7">
      <t>ソウダンシエン</t>
    </rPh>
    <rPh sb="8" eb="9">
      <t>カン</t>
    </rPh>
    <phoneticPr fontId="1"/>
  </si>
  <si>
    <t>がんゲノム医療に関する相談を提供しているか、又は適切な医療機関に紹介している。</t>
    <rPh sb="5" eb="7">
      <t>イリョウ</t>
    </rPh>
    <rPh sb="8" eb="9">
      <t>カン</t>
    </rPh>
    <rPh sb="11" eb="13">
      <t>ソウダン</t>
    </rPh>
    <rPh sb="14" eb="16">
      <t>テイキョウ</t>
    </rPh>
    <rPh sb="22" eb="23">
      <t>マタ</t>
    </rPh>
    <rPh sb="24" eb="26">
      <t>テキセツ</t>
    </rPh>
    <rPh sb="27" eb="31">
      <t>イリョウキカン</t>
    </rPh>
    <rPh sb="32" eb="34">
      <t>ショウカイ</t>
    </rPh>
    <phoneticPr fontId="1"/>
  </si>
  <si>
    <t>希少がんに関する相談を提供しているか、又は適切な医療機関に紹介している。</t>
    <rPh sb="8" eb="10">
      <t>ソウダン</t>
    </rPh>
    <phoneticPr fontId="1"/>
  </si>
  <si>
    <t>AYA世代にあるがん患者に対する治療療養や就学、就労支援に関する相談を提供しているか、又は適切な医療機関に紹介している。</t>
    <rPh sb="3" eb="5">
      <t>セダイ</t>
    </rPh>
    <rPh sb="10" eb="12">
      <t>カンジャ</t>
    </rPh>
    <rPh sb="13" eb="14">
      <t>タイ</t>
    </rPh>
    <rPh sb="16" eb="18">
      <t>チリョウ</t>
    </rPh>
    <rPh sb="18" eb="20">
      <t>リョウヨウ</t>
    </rPh>
    <rPh sb="21" eb="23">
      <t>シュウガク</t>
    </rPh>
    <rPh sb="24" eb="28">
      <t>シュウロウシエン</t>
    </rPh>
    <rPh sb="29" eb="30">
      <t>カン</t>
    </rPh>
    <rPh sb="32" eb="34">
      <t>ソウダン</t>
    </rPh>
    <phoneticPr fontId="1"/>
  </si>
  <si>
    <t>がん患者に伴う生殖機能への影響や、生殖機能の温存に関する相談を提供しているか、又は適切な医療機関に紹介している。</t>
    <rPh sb="2" eb="4">
      <t>カンジャ</t>
    </rPh>
    <rPh sb="5" eb="6">
      <t>トモナ</t>
    </rPh>
    <rPh sb="7" eb="9">
      <t>セイショク</t>
    </rPh>
    <rPh sb="9" eb="11">
      <t>キノウ</t>
    </rPh>
    <rPh sb="13" eb="15">
      <t>エイキョウ</t>
    </rPh>
    <rPh sb="17" eb="19">
      <t>セイショク</t>
    </rPh>
    <rPh sb="19" eb="21">
      <t>キノウ</t>
    </rPh>
    <rPh sb="22" eb="24">
      <t>オンゾン</t>
    </rPh>
    <rPh sb="25" eb="26">
      <t>カン</t>
    </rPh>
    <rPh sb="28" eb="30">
      <t>ソウダン</t>
    </rPh>
    <phoneticPr fontId="1"/>
  </si>
  <si>
    <t>⑤</t>
    <phoneticPr fontId="1"/>
  </si>
  <si>
    <t>障害のある患者への支援に関する相談を提供しているか、又は適切な医療機関に紹介している。</t>
    <rPh sb="0" eb="2">
      <t>ショウガイ</t>
    </rPh>
    <rPh sb="5" eb="7">
      <t>カンジャ</t>
    </rPh>
    <rPh sb="9" eb="11">
      <t>シエン</t>
    </rPh>
    <rPh sb="12" eb="13">
      <t>カン</t>
    </rPh>
    <rPh sb="15" eb="17">
      <t>ソウダン</t>
    </rPh>
    <phoneticPr fontId="1"/>
  </si>
  <si>
    <t>院内がん登録</t>
  </si>
  <si>
    <t>×</t>
  </si>
  <si>
    <t>がん登録等の推進に関する法律（平成25年法律第111号）第44条第１項の規定に基づき定められた、院内がん登録の実施に係る指針（平成27年厚生労働省告示第470号）に即して院内がん登録を実施している。</t>
  </si>
  <si>
    <t>国立がん研究センターが実施する研修で初級認定者の認定を受けている、専任の院内がん登録の実務を担う者の人数</t>
    <rPh sb="18" eb="19">
      <t>ハツ</t>
    </rPh>
    <rPh sb="33" eb="35">
      <t>センニン</t>
    </rPh>
    <rPh sb="50" eb="52">
      <t>ニンズウ</t>
    </rPh>
    <phoneticPr fontId="1"/>
  </si>
  <si>
    <t>うち、専任で中級認定者の認定を受けている者の人数</t>
    <rPh sb="3" eb="5">
      <t>センニン</t>
    </rPh>
    <rPh sb="6" eb="8">
      <t>チュウキュウ</t>
    </rPh>
    <rPh sb="8" eb="11">
      <t>ニンテイシャ</t>
    </rPh>
    <rPh sb="12" eb="14">
      <t>ニンテイ</t>
    </rPh>
    <rPh sb="15" eb="16">
      <t>ウ</t>
    </rPh>
    <rPh sb="22" eb="24">
      <t>ニンズウ</t>
    </rPh>
    <phoneticPr fontId="1"/>
  </si>
  <si>
    <t>毎年、最新の登録情報や予後を含めた情報を国立がん研究センターに提供している。</t>
  </si>
  <si>
    <t>院内がん登録を活用することにより、大阪府の実施するがん対策等に必要な情報を提供している。</t>
    <rPh sb="17" eb="20">
      <t>オオサカフ</t>
    </rPh>
    <phoneticPr fontId="1"/>
  </si>
  <si>
    <t>情報提供・普及啓発</t>
  </si>
  <si>
    <t>自施設で対応できるがんについて、提供可能な診療内容を病院ホームページ等でわかりやすく広報している。</t>
  </si>
  <si>
    <t>希少がん、小児がん、ＡＹＡ世代のがん患者への治療及び支援（妊よう性温存療法を含む）やがんゲノム医療についても、自施設で提供できる場合や連携して実施する場合はその旨を広報している。</t>
    <phoneticPr fontId="1"/>
  </si>
  <si>
    <t>AYA世代：Adolescent and Young Adult（思春期・若年成人）の頭文字をとったもので、主に思春期（15歳～）から30歳代までの世代を指す。</t>
    <rPh sb="3" eb="5">
      <t>セダイ</t>
    </rPh>
    <phoneticPr fontId="1"/>
  </si>
  <si>
    <t>希少がんへの治療及び支援を自施設もしくは連携する施設への紹介等で提供できる。</t>
    <rPh sb="0" eb="2">
      <t>キショウ</t>
    </rPh>
    <rPh sb="6" eb="8">
      <t>チリョウ</t>
    </rPh>
    <rPh sb="8" eb="9">
      <t>オヨ</t>
    </rPh>
    <rPh sb="10" eb="12">
      <t>シエン</t>
    </rPh>
    <rPh sb="13" eb="14">
      <t>ジ</t>
    </rPh>
    <rPh sb="14" eb="16">
      <t>シセツ</t>
    </rPh>
    <rPh sb="20" eb="22">
      <t>レンケイ</t>
    </rPh>
    <rPh sb="24" eb="26">
      <t>シセツ</t>
    </rPh>
    <rPh sb="28" eb="30">
      <t>ショウカイ</t>
    </rPh>
    <rPh sb="30" eb="31">
      <t>ナド</t>
    </rPh>
    <rPh sb="32" eb="34">
      <t>テイキョウ</t>
    </rPh>
    <phoneticPr fontId="1"/>
  </si>
  <si>
    <t>提供できる治療・支援の内容を広報している。※「希少がんへの治療及び支援を自施設もしくは連携する施設への紹介等で提供できる。」で「いいえ」とした場合、便宜上「-」を選択してください（未入力チェックのため）。</t>
    <rPh sb="0" eb="2">
      <t>テイキョウ</t>
    </rPh>
    <rPh sb="5" eb="7">
      <t>チリョウ</t>
    </rPh>
    <rPh sb="8" eb="10">
      <t>シエン</t>
    </rPh>
    <rPh sb="11" eb="13">
      <t>ナイヨウ</t>
    </rPh>
    <rPh sb="14" eb="16">
      <t>コウホウ</t>
    </rPh>
    <phoneticPr fontId="1"/>
  </si>
  <si>
    <t>小児がんへの治療及び支援を自施設もしくは連携する施設への紹介等で提供できる。</t>
    <phoneticPr fontId="1"/>
  </si>
  <si>
    <t>提供できる治療・支援の内容を広報している。※「小児がんへの治療及び支援を自施設もしくは連携する施設への紹介等で提供できる。」で「いいえ」とした場合、便宜上「-」を選択してください（未入力チェックのため）。</t>
    <rPh sb="0" eb="2">
      <t>テイキョウ</t>
    </rPh>
    <rPh sb="5" eb="7">
      <t>チリョウ</t>
    </rPh>
    <rPh sb="8" eb="10">
      <t>シエン</t>
    </rPh>
    <rPh sb="11" eb="13">
      <t>ナイヨウ</t>
    </rPh>
    <rPh sb="14" eb="16">
      <t>コウホウ</t>
    </rPh>
    <phoneticPr fontId="1"/>
  </si>
  <si>
    <t>AYA世代のがんへの治療及び支援を自施設もしくは連携する施設への紹介等で提供できる。</t>
    <rPh sb="3" eb="5">
      <t>セダイ</t>
    </rPh>
    <phoneticPr fontId="1"/>
  </si>
  <si>
    <t>提供できる治療・支援の内容を広報している。※「AYA世代のがんへの治療及び支援を自施設もしくは連携する施設への紹介等で提供できる。」で「いいえ」とした場合、便宜上「-」を選択してください（未入力チェックのため）。</t>
    <rPh sb="0" eb="2">
      <t>テイキョウ</t>
    </rPh>
    <rPh sb="5" eb="7">
      <t>チリョウ</t>
    </rPh>
    <rPh sb="8" eb="10">
      <t>シエン</t>
    </rPh>
    <rPh sb="11" eb="13">
      <t>ナイヨウ</t>
    </rPh>
    <rPh sb="14" eb="16">
      <t>コウホウ</t>
    </rPh>
    <phoneticPr fontId="1"/>
  </si>
  <si>
    <t>妊よう性温存療法を自施設もしくは連携する施設への紹介等で提供できる。</t>
    <rPh sb="0" eb="1">
      <t>ニン</t>
    </rPh>
    <rPh sb="3" eb="4">
      <t>セイ</t>
    </rPh>
    <rPh sb="4" eb="6">
      <t>オンゾン</t>
    </rPh>
    <rPh sb="6" eb="8">
      <t>リョウホウ</t>
    </rPh>
    <phoneticPr fontId="1"/>
  </si>
  <si>
    <t>提供できる治療・支援の内容を広報している。※「妊よう性温存療法を自施設もしくは連携する施設への紹介等で提供できる。」で「いいえ」とした場合、便宜上「-」を選択してください（未入力チェックのため）。</t>
    <rPh sb="0" eb="2">
      <t>テイキョウ</t>
    </rPh>
    <rPh sb="5" eb="7">
      <t>チリョウ</t>
    </rPh>
    <rPh sb="8" eb="10">
      <t>シエン</t>
    </rPh>
    <rPh sb="11" eb="13">
      <t>ナイヨウ</t>
    </rPh>
    <rPh sb="14" eb="16">
      <t>コウホウ</t>
    </rPh>
    <phoneticPr fontId="1"/>
  </si>
  <si>
    <t>がんゲノム医療への治療及び支援を自施設もしくは連携する施設への紹介等で提供できる。</t>
    <rPh sb="5" eb="7">
      <t>イリョウ</t>
    </rPh>
    <phoneticPr fontId="1"/>
  </si>
  <si>
    <t>提供できる治療・支援の内容を広報している。※「がんゲノム医療への治療及び支援を自施設もしくは連携する施設への紹介等で提供できる。」で「いいえ」とした場合、便宜上「-」を選択してください（未入力チェックのため）。</t>
    <rPh sb="0" eb="2">
      <t>テイキョウ</t>
    </rPh>
    <rPh sb="5" eb="7">
      <t>チリョウ</t>
    </rPh>
    <rPh sb="8" eb="10">
      <t>シエン</t>
    </rPh>
    <rPh sb="11" eb="13">
      <t>ナイヨウ</t>
    </rPh>
    <rPh sb="14" eb="16">
      <t>コウホウ</t>
    </rPh>
    <phoneticPr fontId="1"/>
  </si>
  <si>
    <t>大規模災害や感染症の流行などにより自院の診療状況に変化が生じた場合には、速やかに情報公開をするよう努めている。</t>
    <phoneticPr fontId="1"/>
  </si>
  <si>
    <t>当該がん医療圏内のがん診療に関する情報について、病院ホームページ等でわかりやすく広報している。</t>
  </si>
  <si>
    <t>特に、自施設で対応しない診療内容についての連携先や集学的治療等が終了した後のフォローアップについて地域で連携する医療機関等の情報提供を行っている。</t>
    <phoneticPr fontId="1"/>
  </si>
  <si>
    <t>地域を対象として、緩和ケアやがん教育、患者向け・一般向けのガイドラインの活用法等に関する普及啓発に努めている。</t>
    <phoneticPr fontId="1"/>
  </si>
  <si>
    <t>地域を対象として実施した、がんに関するセミナー等の開催回数（総数）　</t>
    <rPh sb="8" eb="10">
      <t>ジッシ</t>
    </rPh>
    <phoneticPr fontId="1"/>
  </si>
  <si>
    <t>地域の定義としては少なくとも市民を含むこと。
令和５年１月１日～令和５年12月31日の期間の件数を記載してください。</t>
    <rPh sb="23" eb="25">
      <t>レイワ</t>
    </rPh>
    <rPh sb="26" eb="27">
      <t>ネン</t>
    </rPh>
    <rPh sb="28" eb="29">
      <t>ガツ</t>
    </rPh>
    <rPh sb="30" eb="31">
      <t>ニチ</t>
    </rPh>
    <rPh sb="32" eb="34">
      <t>レイワ</t>
    </rPh>
    <rPh sb="35" eb="36">
      <t>ネン</t>
    </rPh>
    <rPh sb="38" eb="39">
      <t>ガツ</t>
    </rPh>
    <rPh sb="41" eb="42">
      <t>ニチ</t>
    </rPh>
    <rPh sb="43" eb="45">
      <t>キカン</t>
    </rPh>
    <rPh sb="46" eb="48">
      <t>ケンスウ</t>
    </rPh>
    <rPh sb="49" eb="51">
      <t>キサイ</t>
    </rPh>
    <phoneticPr fontId="1"/>
  </si>
  <si>
    <t>参加中の治験についてその対象であるがんの種類及び薬剤名等を広報している。</t>
  </si>
  <si>
    <t>患者に対して治験も含めた医薬品等の臨床研究、先進医療、患者申出療養等に関する適切な情報提供を行うとともに、必要に応じて適切な医療機関に紹介している。</t>
  </si>
  <si>
    <t>がん教育について、当該がん医療圏における学校や職域より依頼があった際には、外部講師として診療従事者を派遣し、がんに関する正しい知識の普及啓発に努めている。</t>
  </si>
  <si>
    <t>がん教育の実施に当たっては、児童生徒が当事者である場合や、身近にがん患者を持つ場合等があることを踏まえ、対象者へ十分な配慮を行っている。</t>
    <phoneticPr fontId="1"/>
  </si>
  <si>
    <t>臨床研究及び調査研究</t>
    <phoneticPr fontId="1"/>
  </si>
  <si>
    <t>政策的公衆衛生的に必要性の高い調査研究に協力している。</t>
  </si>
  <si>
    <t>治験を含む医薬品等の臨床研究を行う場合は、臨床研究コーディネーター（ＣＲＣ）を配置すること。</t>
    <phoneticPr fontId="1"/>
  </si>
  <si>
    <t>委託も可</t>
    <rPh sb="0" eb="2">
      <t>イタク</t>
    </rPh>
    <rPh sb="3" eb="4">
      <t>カ</t>
    </rPh>
    <phoneticPr fontId="1"/>
  </si>
  <si>
    <t>治験を含む医薬品等の臨床研究を行っている。</t>
  </si>
  <si>
    <t>臨床研究コーディネーターを配置している。</t>
    <rPh sb="0" eb="2">
      <t>リンショウ</t>
    </rPh>
    <rPh sb="2" eb="4">
      <t>ケンキュウ</t>
    </rPh>
    <rPh sb="13" eb="15">
      <t>ハイチ</t>
    </rPh>
    <phoneticPr fontId="1"/>
  </si>
  <si>
    <t>344が"はい"の場合は要件区分がCになります。</t>
    <phoneticPr fontId="1"/>
  </si>
  <si>
    <t>臨床研究コーディネーターとして勤務している者の人数</t>
    <rPh sb="15" eb="17">
      <t>キンム</t>
    </rPh>
    <rPh sb="21" eb="22">
      <t>モノ</t>
    </rPh>
    <rPh sb="23" eb="25">
      <t>ニンズウ</t>
    </rPh>
    <phoneticPr fontId="1"/>
  </si>
  <si>
    <t>治験を除く医薬品等の臨床研究を行う場合は、臨床研究法に則った体制を整備すること。</t>
    <phoneticPr fontId="1"/>
  </si>
  <si>
    <t>治験を除く医薬品等の臨床研究を行っている。</t>
    <phoneticPr fontId="1"/>
  </si>
  <si>
    <t>臨床研究法に則った体制を整備している。</t>
    <phoneticPr fontId="1"/>
  </si>
  <si>
    <t>348が"はい"の場合は要件区分がAになります。</t>
    <phoneticPr fontId="1"/>
  </si>
  <si>
    <t>実施内容の広報等に努めている。</t>
    <phoneticPr fontId="1"/>
  </si>
  <si>
    <t>344又は348が"はい"の場合は要件区分がAになります。</t>
    <rPh sb="3" eb="4">
      <t>マタ</t>
    </rPh>
    <phoneticPr fontId="1"/>
  </si>
  <si>
    <t>情報提供の手段について簡潔に記載すること（例：医療機関のwebサイトに掲載）※該当なしの場合は「なし」と記載してください。</t>
    <rPh sb="39" eb="41">
      <t>ガイトウ</t>
    </rPh>
    <rPh sb="44" eb="46">
      <t>バアイ</t>
    </rPh>
    <rPh sb="52" eb="54">
      <t>キサイ</t>
    </rPh>
    <phoneticPr fontId="1"/>
  </si>
  <si>
    <t>医療の質の改善の取組及び安全管理</t>
  </si>
  <si>
    <t>自施設の診療機能や診療実績、地域連携に関する実績や活動状況の他、がん患者の療養生活の質について把握・評価し、課題認識を院内の関係者で共有した上で、組織的な改善策を講じている。</t>
  </si>
  <si>
    <t>その際にはQuality Indicatorを利用するなどして、ＰＤＣＡサイクルが確保できるよう工夫をしている。</t>
  </si>
  <si>
    <t>医療法等に基づく医療安全にかかる適切な体制を確保している。</t>
  </si>
  <si>
    <t>日本医療機能評価機構の審査等の第三者による評価を受けている。</t>
  </si>
  <si>
    <t>第三者の名称※該当なしの場合は、「-」を選択してください。</t>
    <rPh sb="0" eb="3">
      <t>ダイサンシャ</t>
    </rPh>
    <rPh sb="4" eb="6">
      <t>メイショウ</t>
    </rPh>
    <rPh sb="7" eb="9">
      <t>ガイトウ</t>
    </rPh>
    <rPh sb="12" eb="14">
      <t>バアイ</t>
    </rPh>
    <rPh sb="20" eb="22">
      <t>センタク</t>
    </rPh>
    <phoneticPr fontId="1"/>
  </si>
  <si>
    <t>直近で評価を受けたタイミング（YYYY/MM、例：202209）※該当なしの場合は、「-」と記載してください。</t>
    <rPh sb="0" eb="2">
      <t>チョッキン</t>
    </rPh>
    <rPh sb="3" eb="5">
      <t>ヒョウカ</t>
    </rPh>
    <rPh sb="6" eb="7">
      <t>ウ</t>
    </rPh>
    <rPh sb="46" eb="48">
      <t>キサイ</t>
    </rPh>
    <phoneticPr fontId="1"/>
  </si>
  <si>
    <t>・一ヶ月当たりの開催回数を記載してください。（●回/月）</t>
    <rPh sb="1" eb="4">
      <t>イッカゲツ</t>
    </rPh>
    <rPh sb="4" eb="5">
      <t>ア</t>
    </rPh>
    <rPh sb="8" eb="10">
      <t>カイサイ</t>
    </rPh>
    <rPh sb="10" eb="12">
      <t>カイスウ</t>
    </rPh>
    <rPh sb="13" eb="15">
      <t>キサイ</t>
    </rPh>
    <rPh sb="24" eb="25">
      <t>カイ</t>
    </rPh>
    <rPh sb="26" eb="27">
      <t>ツキ</t>
    </rPh>
    <phoneticPr fontId="1"/>
  </si>
  <si>
    <t>令和６年12月１日時点の状況</t>
    <rPh sb="0" eb="2">
      <t>レイワ</t>
    </rPh>
    <rPh sb="3" eb="4">
      <t>ネン</t>
    </rPh>
    <rPh sb="6" eb="7">
      <t>ガツ</t>
    </rPh>
    <rPh sb="8" eb="9">
      <t>ニチ</t>
    </rPh>
    <rPh sb="9" eb="11">
      <t>ジテン</t>
    </rPh>
    <rPh sb="12" eb="14">
      <t>ジョウキョウ</t>
    </rPh>
    <phoneticPr fontId="1"/>
  </si>
  <si>
    <t>日本医療機能評価機構に加え、JCI、ISO9001の認定も該当する。</t>
    <phoneticPr fontId="1"/>
  </si>
  <si>
    <t>※肺がんについては、手術、放射線治療及び薬物療法のいずれかを自院で提供する場合は、集学的治療を提供できる体制を有するものとみなす。</t>
    <rPh sb="1" eb="2">
      <t>ハイ</t>
    </rPh>
    <phoneticPr fontId="1"/>
  </si>
  <si>
    <t>令和６年12月１日時点で自施設に所属する初期臨床研修医の人数</t>
    <phoneticPr fontId="1"/>
  </si>
  <si>
    <t>＜提出資料一覧＞</t>
    <rPh sb="1" eb="3">
      <t>テイシュツ</t>
    </rPh>
    <rPh sb="3" eb="5">
      <t>シリョウ</t>
    </rPh>
    <rPh sb="5" eb="7">
      <t>イチラン</t>
    </rPh>
    <phoneticPr fontId="1"/>
  </si>
  <si>
    <t>病院名（正式名称）</t>
    <rPh sb="0" eb="2">
      <t>ビョウイン</t>
    </rPh>
    <rPh sb="4" eb="6">
      <t>セイシキ</t>
    </rPh>
    <rPh sb="6" eb="8">
      <t>メイショウ</t>
    </rPh>
    <phoneticPr fontId="1"/>
  </si>
  <si>
    <r>
      <t>※印刷範囲外です。メモ書きとして使えますが、提出前には</t>
    </r>
    <r>
      <rPr>
        <sz val="10"/>
        <color theme="5"/>
        <rFont val="ＭＳ Ｐゴシック"/>
        <family val="3"/>
        <charset val="128"/>
      </rPr>
      <t>個人情報などの記載がないこと</t>
    </r>
    <r>
      <rPr>
        <sz val="10"/>
        <rFont val="ＭＳ Ｐゴシック"/>
        <family val="3"/>
        <charset val="128"/>
      </rPr>
      <t>をご確認ください。</t>
    </r>
    <phoneticPr fontId="1"/>
  </si>
  <si>
    <t>入力済／未入力あり</t>
    <rPh sb="0" eb="2">
      <t>ニュウリョク</t>
    </rPh>
    <rPh sb="2" eb="3">
      <t>ス</t>
    </rPh>
    <rPh sb="4" eb="7">
      <t>ミニュウリョク</t>
    </rPh>
    <phoneticPr fontId="1"/>
  </si>
  <si>
    <t>様式3</t>
    <rPh sb="0" eb="2">
      <t>ヨウシキ</t>
    </rPh>
    <phoneticPr fontId="1"/>
  </si>
  <si>
    <t>連絡先</t>
    <rPh sb="0" eb="2">
      <t>レンラク</t>
    </rPh>
    <rPh sb="2" eb="3">
      <t>サキ</t>
    </rPh>
    <phoneticPr fontId="1"/>
  </si>
  <si>
    <t>様式4</t>
    <rPh sb="0" eb="2">
      <t>ヨウシキ</t>
    </rPh>
    <phoneticPr fontId="1"/>
  </si>
  <si>
    <t>全般事項</t>
    <rPh sb="0" eb="2">
      <t>ゼンパン</t>
    </rPh>
    <rPh sb="2" eb="4">
      <t>ジコウ</t>
    </rPh>
    <phoneticPr fontId="1"/>
  </si>
  <si>
    <t>機能別</t>
    <rPh sb="0" eb="2">
      <t>キノウ</t>
    </rPh>
    <rPh sb="2" eb="3">
      <t>ベツ</t>
    </rPh>
    <phoneticPr fontId="1"/>
  </si>
  <si>
    <r>
      <t>※印刷範囲外です。メモ書きとして使えますが、提出前には</t>
    </r>
    <r>
      <rPr>
        <sz val="10"/>
        <color indexed="60"/>
        <rFont val="ＭＳ Ｐゴシック"/>
        <family val="3"/>
        <charset val="128"/>
      </rPr>
      <t>個人情報などの記載がないこと</t>
    </r>
    <r>
      <rPr>
        <sz val="10"/>
        <rFont val="ＭＳ Ｐゴシック"/>
        <family val="3"/>
        <charset val="128"/>
      </rPr>
      <t>をご確認ください。</t>
    </r>
    <rPh sb="1" eb="3">
      <t>インサツ</t>
    </rPh>
    <rPh sb="3" eb="5">
      <t>ハンイ</t>
    </rPh>
    <rPh sb="5" eb="6">
      <t>ガイ</t>
    </rPh>
    <rPh sb="11" eb="12">
      <t>ガ</t>
    </rPh>
    <rPh sb="16" eb="17">
      <t>ツカ</t>
    </rPh>
    <rPh sb="22" eb="24">
      <t>テイシュツ</t>
    </rPh>
    <rPh sb="24" eb="25">
      <t>マエ</t>
    </rPh>
    <rPh sb="27" eb="29">
      <t>コジン</t>
    </rPh>
    <rPh sb="29" eb="31">
      <t>ジョウホウ</t>
    </rPh>
    <rPh sb="34" eb="36">
      <t>キサイ</t>
    </rPh>
    <rPh sb="43" eb="45">
      <t>カクニン</t>
    </rPh>
    <phoneticPr fontId="1"/>
  </si>
  <si>
    <t>※印刷範囲外です。メモ書きとして使えますが、提出前には個人情報などの記載がないことをご確認ください。</t>
    <rPh sb="1" eb="3">
      <t>インサツ</t>
    </rPh>
    <rPh sb="3" eb="5">
      <t>ハンイ</t>
    </rPh>
    <rPh sb="5" eb="6">
      <t>ガイ</t>
    </rPh>
    <rPh sb="11" eb="12">
      <t>ガ</t>
    </rPh>
    <rPh sb="16" eb="17">
      <t>ツカ</t>
    </rPh>
    <rPh sb="22" eb="24">
      <t>テイシュツ</t>
    </rPh>
    <rPh sb="24" eb="25">
      <t>マエ</t>
    </rPh>
    <rPh sb="27" eb="29">
      <t>コジン</t>
    </rPh>
    <rPh sb="29" eb="31">
      <t>ジョウホウ</t>
    </rPh>
    <rPh sb="34" eb="36">
      <t>キサイ</t>
    </rPh>
    <rPh sb="43" eb="45">
      <t>カクニン</t>
    </rPh>
    <phoneticPr fontId="1"/>
  </si>
  <si>
    <t>１．指定区分</t>
    <rPh sb="2" eb="6">
      <t>シテイクブン</t>
    </rPh>
    <phoneticPr fontId="1"/>
  </si>
  <si>
    <t>２．病院概要</t>
    <rPh sb="2" eb="4">
      <t>ビョウイン</t>
    </rPh>
    <rPh sb="4" eb="6">
      <t>ガイヨウ</t>
    </rPh>
    <phoneticPr fontId="1"/>
  </si>
  <si>
    <t>(1)病院名　(表紙シートの病院名を反映）</t>
    <rPh sb="3" eb="5">
      <t>ビョウイン</t>
    </rPh>
    <rPh sb="5" eb="6">
      <t>メイ</t>
    </rPh>
    <rPh sb="8" eb="10">
      <t>ヒョウシ</t>
    </rPh>
    <rPh sb="14" eb="16">
      <t>ビョウイン</t>
    </rPh>
    <rPh sb="16" eb="17">
      <t>メイ</t>
    </rPh>
    <rPh sb="18" eb="20">
      <t>ハンエイ</t>
    </rPh>
    <phoneticPr fontId="1"/>
  </si>
  <si>
    <t>よみがな</t>
    <phoneticPr fontId="1"/>
  </si>
  <si>
    <t>(2)所在地等</t>
    <rPh sb="6" eb="7">
      <t>トウ</t>
    </rPh>
    <phoneticPr fontId="1"/>
  </si>
  <si>
    <t>郵便番号</t>
    <rPh sb="0" eb="2">
      <t>ユウビン</t>
    </rPh>
    <rPh sb="2" eb="4">
      <t>バンゴウ</t>
    </rPh>
    <phoneticPr fontId="1"/>
  </si>
  <si>
    <t>〒</t>
    <phoneticPr fontId="1" type="Hiragana"/>
  </si>
  <si>
    <t>住所</t>
  </si>
  <si>
    <t>電話番号（代表）</t>
    <rPh sb="0" eb="2">
      <t>デンワ</t>
    </rPh>
    <rPh sb="2" eb="4">
      <t>バンゴウ</t>
    </rPh>
    <rPh sb="5" eb="7">
      <t>ダイヒョウ</t>
    </rPh>
    <phoneticPr fontId="1"/>
  </si>
  <si>
    <t>FAX番号（代表）</t>
    <rPh sb="3" eb="5">
      <t>バンゴウ</t>
    </rPh>
    <rPh sb="6" eb="8">
      <t>ダイヒョウ</t>
    </rPh>
    <phoneticPr fontId="1"/>
  </si>
  <si>
    <t>e-mail（代表）</t>
    <rPh sb="7" eb="9">
      <t>ダイヒョウ</t>
    </rPh>
    <phoneticPr fontId="1"/>
  </si>
  <si>
    <t>HPアドレス</t>
    <phoneticPr fontId="1"/>
  </si>
  <si>
    <t>所属するがん医療圏</t>
    <rPh sb="0" eb="2">
      <t>ショゾク</t>
    </rPh>
    <rPh sb="6" eb="8">
      <t>イリョウ</t>
    </rPh>
    <rPh sb="8" eb="9">
      <t>ケン</t>
    </rPh>
    <phoneticPr fontId="1"/>
  </si>
  <si>
    <t>所属する２次医療圏</t>
    <rPh sb="0" eb="2">
      <t>ショゾク</t>
    </rPh>
    <rPh sb="5" eb="6">
      <t>ジ</t>
    </rPh>
    <rPh sb="6" eb="8">
      <t>イリョウ</t>
    </rPh>
    <rPh sb="8" eb="9">
      <t>ケン</t>
    </rPh>
    <phoneticPr fontId="1"/>
  </si>
  <si>
    <t>(3)病床数等</t>
    <phoneticPr fontId="1" type="Hiragana"/>
  </si>
  <si>
    <t>①病床数</t>
    <rPh sb="1" eb="3">
      <t>ビョウショウ</t>
    </rPh>
    <rPh sb="3" eb="4">
      <t>スウ</t>
    </rPh>
    <phoneticPr fontId="1"/>
  </si>
  <si>
    <t>min</t>
    <phoneticPr fontId="1" type="Hiragana"/>
  </si>
  <si>
    <t>MAX</t>
    <phoneticPr fontId="1" type="Hiragana"/>
  </si>
  <si>
    <t>総数</t>
    <rPh sb="0" eb="2">
      <t>ソウスウ</t>
    </rPh>
    <phoneticPr fontId="1"/>
  </si>
  <si>
    <t>床</t>
    <rPh sb="0" eb="1">
      <t>ユカ</t>
    </rPh>
    <phoneticPr fontId="1"/>
  </si>
  <si>
    <t>　うち療養病床</t>
    <rPh sb="3" eb="5">
      <t>リョウヨウ</t>
    </rPh>
    <rPh sb="5" eb="7">
      <t>ビョウショウ</t>
    </rPh>
    <phoneticPr fontId="1"/>
  </si>
  <si>
    <t>　うち一般病床</t>
    <rPh sb="3" eb="5">
      <t>イッパン</t>
    </rPh>
    <rPh sb="5" eb="7">
      <t>ビョウショウ</t>
    </rPh>
    <phoneticPr fontId="1"/>
  </si>
  <si>
    <t>　うち特別療養環境室としている病床</t>
    <rPh sb="3" eb="5">
      <t>トクベツ</t>
    </rPh>
    <rPh sb="5" eb="7">
      <t>リョウヨウ</t>
    </rPh>
    <rPh sb="7" eb="9">
      <t>カンキョウ</t>
    </rPh>
    <rPh sb="9" eb="10">
      <t>シツ</t>
    </rPh>
    <rPh sb="15" eb="17">
      <t>ビョウショウ</t>
    </rPh>
    <phoneticPr fontId="1"/>
  </si>
  <si>
    <t>　うち集中治療室（※特定集中治療室管理料を届け出ているものに限る）</t>
    <rPh sb="3" eb="5">
      <t>しゅうちゅう</t>
    </rPh>
    <rPh sb="5" eb="7">
      <t>ちりょう</t>
    </rPh>
    <rPh sb="7" eb="8">
      <t>しつ</t>
    </rPh>
    <rPh sb="10" eb="12">
      <t>とくてい</t>
    </rPh>
    <rPh sb="12" eb="14">
      <t>しゅうちゅう</t>
    </rPh>
    <rPh sb="14" eb="17">
      <t>ちりょうしつ</t>
    </rPh>
    <rPh sb="17" eb="19">
      <t>かんり</t>
    </rPh>
    <rPh sb="19" eb="20">
      <t>りょう</t>
    </rPh>
    <rPh sb="21" eb="22">
      <t>とど</t>
    </rPh>
    <rPh sb="23" eb="24">
      <t>で</t>
    </rPh>
    <rPh sb="30" eb="31">
      <t>かぎ</t>
    </rPh>
    <phoneticPr fontId="1" type="Hiragana"/>
  </si>
  <si>
    <t>②外来化学療法室</t>
  </si>
  <si>
    <t>(4)職員数</t>
    <phoneticPr fontId="1"/>
  </si>
  <si>
    <t>総職員数（事務職員含む、常勤職員の人数）</t>
    <phoneticPr fontId="1"/>
  </si>
  <si>
    <t>人</t>
    <rPh sb="0" eb="1">
      <t>ヒト</t>
    </rPh>
    <phoneticPr fontId="1"/>
  </si>
  <si>
    <t>・ 常勤：原則として病院で定めた勤務時間の全てを勤務する者をいう。病院で定めた医師の１週間の勤務時間が、32時間未満の場合は、
　　　　　32時間以上勤務している者を常勤とし、その他は非常勤とする。</t>
  </si>
  <si>
    <t>①職種別内訳</t>
    <phoneticPr fontId="1"/>
  </si>
  <si>
    <t>※複数の資格を有する者は、主たる業務に係る職種についてのみ記載。</t>
    <rPh sb="1" eb="3">
      <t>フクスウ</t>
    </rPh>
    <rPh sb="4" eb="6">
      <t>シカク</t>
    </rPh>
    <rPh sb="7" eb="8">
      <t>ユウ</t>
    </rPh>
    <rPh sb="10" eb="11">
      <t>モノ</t>
    </rPh>
    <rPh sb="13" eb="14">
      <t>シュ</t>
    </rPh>
    <rPh sb="16" eb="18">
      <t>ギョウム</t>
    </rPh>
    <rPh sb="19" eb="20">
      <t>カカ</t>
    </rPh>
    <rPh sb="21" eb="23">
      <t>ショクシュ</t>
    </rPh>
    <rPh sb="29" eb="31">
      <t>キサイ</t>
    </rPh>
    <phoneticPr fontId="1"/>
  </si>
  <si>
    <t>非常勤</t>
    <phoneticPr fontId="1"/>
  </si>
  <si>
    <t>常勤</t>
    <phoneticPr fontId="1"/>
  </si>
  <si>
    <t>※非常勤を常勤換算する際は、小数点を含む数字であっても問題ありませんのでそのままご入力ください。</t>
    <rPh sb="14" eb="17">
      <t>ショウスウテン</t>
    </rPh>
    <phoneticPr fontId="1"/>
  </si>
  <si>
    <t>※（常勤換算）</t>
    <phoneticPr fontId="1"/>
  </si>
  <si>
    <t>医師</t>
  </si>
  <si>
    <t>歯科医師</t>
    <rPh sb="0" eb="2">
      <t>シカ</t>
    </rPh>
    <rPh sb="2" eb="4">
      <t>イシ</t>
    </rPh>
    <phoneticPr fontId="1"/>
  </si>
  <si>
    <t>薬剤師</t>
    <rPh sb="0" eb="3">
      <t>ヤクザイシ</t>
    </rPh>
    <phoneticPr fontId="1"/>
  </si>
  <si>
    <t>保健師</t>
    <rPh sb="0" eb="2">
      <t>ホケン</t>
    </rPh>
    <rPh sb="2" eb="3">
      <t>シ</t>
    </rPh>
    <phoneticPr fontId="1"/>
  </si>
  <si>
    <t>助産師</t>
    <rPh sb="0" eb="3">
      <t>ジョサンシ</t>
    </rPh>
    <phoneticPr fontId="1"/>
  </si>
  <si>
    <t>看護師</t>
    <rPh sb="0" eb="2">
      <t>カンゴ</t>
    </rPh>
    <rPh sb="2" eb="3">
      <t>シ</t>
    </rPh>
    <phoneticPr fontId="1"/>
  </si>
  <si>
    <t>准看護師</t>
    <rPh sb="0" eb="1">
      <t>ジュン</t>
    </rPh>
    <rPh sb="1" eb="3">
      <t>カンゴ</t>
    </rPh>
    <rPh sb="3" eb="4">
      <t>シ</t>
    </rPh>
    <phoneticPr fontId="1"/>
  </si>
  <si>
    <t>理学療法士</t>
    <rPh sb="0" eb="2">
      <t>リガク</t>
    </rPh>
    <rPh sb="2" eb="4">
      <t>リョウホウ</t>
    </rPh>
    <rPh sb="4" eb="5">
      <t>シ</t>
    </rPh>
    <phoneticPr fontId="1"/>
  </si>
  <si>
    <t>作業療法士</t>
    <rPh sb="0" eb="2">
      <t>サギョウ</t>
    </rPh>
    <rPh sb="2" eb="4">
      <t>リョウホウ</t>
    </rPh>
    <rPh sb="4" eb="5">
      <t>シ</t>
    </rPh>
    <phoneticPr fontId="1"/>
  </si>
  <si>
    <t>視能訓練士</t>
    <rPh sb="0" eb="1">
      <t>シ</t>
    </rPh>
    <rPh sb="1" eb="2">
      <t>ノウ</t>
    </rPh>
    <rPh sb="2" eb="4">
      <t>クンレン</t>
    </rPh>
    <rPh sb="4" eb="5">
      <t>シ</t>
    </rPh>
    <phoneticPr fontId="1"/>
  </si>
  <si>
    <t>言語聴覚士</t>
    <rPh sb="0" eb="2">
      <t>ゲンゴ</t>
    </rPh>
    <rPh sb="2" eb="4">
      <t>チョウカク</t>
    </rPh>
    <rPh sb="4" eb="5">
      <t>シ</t>
    </rPh>
    <phoneticPr fontId="1"/>
  </si>
  <si>
    <t>義肢装具士</t>
    <rPh sb="0" eb="2">
      <t>ギシ</t>
    </rPh>
    <rPh sb="2" eb="4">
      <t>ソウグ</t>
    </rPh>
    <rPh sb="4" eb="5">
      <t>シ</t>
    </rPh>
    <phoneticPr fontId="1"/>
  </si>
  <si>
    <t>歯科衛生士</t>
    <rPh sb="0" eb="2">
      <t>シカ</t>
    </rPh>
    <rPh sb="2" eb="4">
      <t>エイセイ</t>
    </rPh>
    <rPh sb="4" eb="5">
      <t>シ</t>
    </rPh>
    <phoneticPr fontId="1"/>
  </si>
  <si>
    <t>歯科技工士</t>
    <rPh sb="0" eb="2">
      <t>シカ</t>
    </rPh>
    <rPh sb="2" eb="5">
      <t>ギコウシ</t>
    </rPh>
    <phoneticPr fontId="1"/>
  </si>
  <si>
    <t>診療放射線技師</t>
    <rPh sb="0" eb="2">
      <t>シンリョウ</t>
    </rPh>
    <rPh sb="2" eb="5">
      <t>ホウシャセン</t>
    </rPh>
    <rPh sb="5" eb="7">
      <t>ギシ</t>
    </rPh>
    <phoneticPr fontId="1"/>
  </si>
  <si>
    <t>臨床検査技師</t>
    <rPh sb="0" eb="2">
      <t>リンショウ</t>
    </rPh>
    <rPh sb="2" eb="4">
      <t>ケンサ</t>
    </rPh>
    <rPh sb="4" eb="6">
      <t>ギシ</t>
    </rPh>
    <phoneticPr fontId="1"/>
  </si>
  <si>
    <t>衛生検査技師</t>
    <rPh sb="0" eb="2">
      <t>エイセイ</t>
    </rPh>
    <rPh sb="2" eb="4">
      <t>ケンサ</t>
    </rPh>
    <rPh sb="4" eb="6">
      <t>ギシ</t>
    </rPh>
    <phoneticPr fontId="1"/>
  </si>
  <si>
    <t>臨床工学技士</t>
    <rPh sb="0" eb="2">
      <t>リンショウ</t>
    </rPh>
    <rPh sb="2" eb="4">
      <t>コウガク</t>
    </rPh>
    <rPh sb="4" eb="6">
      <t>ギシ</t>
    </rPh>
    <phoneticPr fontId="1"/>
  </si>
  <si>
    <t>管理栄養士</t>
    <rPh sb="0" eb="2">
      <t>カンリ</t>
    </rPh>
    <rPh sb="2" eb="4">
      <t>エイヨウ</t>
    </rPh>
    <rPh sb="4" eb="5">
      <t>シ</t>
    </rPh>
    <phoneticPr fontId="1"/>
  </si>
  <si>
    <t>栄養士</t>
    <rPh sb="0" eb="3">
      <t>エイヨウシ</t>
    </rPh>
    <phoneticPr fontId="1"/>
  </si>
  <si>
    <t>社会福祉士</t>
    <rPh sb="0" eb="5">
      <t>シャカイフクシシ</t>
    </rPh>
    <phoneticPr fontId="1"/>
  </si>
  <si>
    <t>精神保健福祉士</t>
    <rPh sb="0" eb="2">
      <t>セイシン</t>
    </rPh>
    <rPh sb="2" eb="4">
      <t>ホケン</t>
    </rPh>
    <rPh sb="4" eb="6">
      <t>フクシ</t>
    </rPh>
    <rPh sb="6" eb="7">
      <t>シ</t>
    </rPh>
    <phoneticPr fontId="1"/>
  </si>
  <si>
    <t>公認心理師</t>
    <rPh sb="0" eb="2">
      <t>コウニン</t>
    </rPh>
    <rPh sb="2" eb="4">
      <t>シンリ</t>
    </rPh>
    <rPh sb="4" eb="5">
      <t>シ</t>
    </rPh>
    <phoneticPr fontId="1"/>
  </si>
  <si>
    <t>介護福祉士</t>
    <rPh sb="0" eb="2">
      <t>カイゴ</t>
    </rPh>
    <rPh sb="2" eb="4">
      <t>フクシ</t>
    </rPh>
    <rPh sb="4" eb="5">
      <t>シ</t>
    </rPh>
    <phoneticPr fontId="1"/>
  </si>
  <si>
    <t>救命救急士</t>
    <rPh sb="0" eb="2">
      <t>キュウメイ</t>
    </rPh>
    <rPh sb="2" eb="4">
      <t>キュウキュウ</t>
    </rPh>
    <rPh sb="4" eb="5">
      <t>シ</t>
    </rPh>
    <phoneticPr fontId="1"/>
  </si>
  <si>
    <t>※②～④については、複数の資格を持つものは、両方にカウントする。</t>
    <phoneticPr fontId="1"/>
  </si>
  <si>
    <t>非常勤</t>
    <rPh sb="0" eb="3">
      <t>ヒジョウキン</t>
    </rPh>
    <phoneticPr fontId="1"/>
  </si>
  <si>
    <t>常勤</t>
    <rPh sb="0" eb="2">
      <t>ジョウキン</t>
    </rPh>
    <phoneticPr fontId="1"/>
  </si>
  <si>
    <t>②医師等の専門性に関する資格名に該当する人数等について</t>
    <rPh sb="1" eb="3">
      <t>イシ</t>
    </rPh>
    <rPh sb="3" eb="4">
      <t>トウ</t>
    </rPh>
    <rPh sb="5" eb="8">
      <t>センモンセイ</t>
    </rPh>
    <rPh sb="9" eb="10">
      <t>カン</t>
    </rPh>
    <rPh sb="12" eb="14">
      <t>シカク</t>
    </rPh>
    <rPh sb="14" eb="15">
      <t>メイ</t>
    </rPh>
    <rPh sb="16" eb="18">
      <t>ガイトウ</t>
    </rPh>
    <rPh sb="20" eb="22">
      <t>ニンズウ</t>
    </rPh>
    <rPh sb="22" eb="23">
      <t>トウ</t>
    </rPh>
    <phoneticPr fontId="1"/>
  </si>
  <si>
    <t>※（常勤換算）</t>
    <rPh sb="2" eb="4">
      <t>ジョウキン</t>
    </rPh>
    <rPh sb="4" eb="6">
      <t>カンサン</t>
    </rPh>
    <phoneticPr fontId="1"/>
  </si>
  <si>
    <t>一般社団法人　日本内科学会　内科専門医</t>
  </si>
  <si>
    <t>人</t>
  </si>
  <si>
    <t>公益社団法人　日本小児科学会　小児科専門医</t>
  </si>
  <si>
    <t>公益社団法人  日本皮膚科学会　皮膚科専門医</t>
  </si>
  <si>
    <t>公益社団法人　日本精神神経学会　精神科専門医</t>
  </si>
  <si>
    <t>一般社団法人　日本外科学会　外科専門医</t>
  </si>
  <si>
    <t>公益社団法人　日本整形外科学会　整形外科専門医</t>
  </si>
  <si>
    <t>公益社団法人  日本産科婦人科学会　産婦人科専門医</t>
  </si>
  <si>
    <t>公益社団法人　日本婦人科腫瘍学会　婦人科腫瘍専門医</t>
  </si>
  <si>
    <t>公益財団法人  日本眼科学会 　眼科専門医</t>
  </si>
  <si>
    <t>一般社団法人  日本耳鼻咽喉科頭頚部外科学会 　耳鼻咽喉科専門医</t>
  </si>
  <si>
    <t>特定非営利活動法人　日本頭頸部外科学会　頭頸部がん専門医</t>
  </si>
  <si>
    <t>一般社団法人  日本泌尿器科学会　泌尿器科専門医</t>
  </si>
  <si>
    <t>一般社団法人  日本泌尿器科学会/日本泌尿器内視鏡学会　泌尿器腹腔鏡技術認定医</t>
  </si>
  <si>
    <t>一般社団法人　日本脳神経外科学会　脳神経外科専門医</t>
  </si>
  <si>
    <t>公益社団法人  日本医学放射線学会　 放射線科専門医</t>
  </si>
  <si>
    <t>一般財団法人  日本インターベンショナルラジオロジー学会　IVR専門医</t>
  </si>
  <si>
    <t>一般社団法人　日本核医学会　核医学専門医</t>
  </si>
  <si>
    <t>一般社団法人　日本核医学会　PET核医学認定医</t>
  </si>
  <si>
    <t>公益社団法人　日本麻酔科学会　麻酔科専門医</t>
  </si>
  <si>
    <t>一般財団法人  日本ペインクリニック学会　ペインクリニック専門医</t>
  </si>
  <si>
    <t>一般社団法人　日本集中治療医学会　集中治療専門医</t>
  </si>
  <si>
    <t>一般社団法人  日本病理学会 　病理専門医</t>
  </si>
  <si>
    <t>公益社団法人　日本臨床細胞学会　細胞診専門医</t>
  </si>
  <si>
    <t>一般社団法人　日本臨床検査医学会　臨床検査専門医</t>
  </si>
  <si>
    <t>一般社団法人  日本救急医学会　救急科専門医</t>
  </si>
  <si>
    <t>一般社団法人　日本形成外科学会　形成外科専門医</t>
  </si>
  <si>
    <t>一般社団法人　日本形成外科学会　皮膚腫瘍外科指導専門医</t>
  </si>
  <si>
    <t>公益社団法人　日本リハビリテーション医学会　リハビリテーション科専門医</t>
  </si>
  <si>
    <t>一般社団法人　日本内科学会　総合内科専門医</t>
  </si>
  <si>
    <t>一般社団法人　日本消化器病学会　消化器病専門医</t>
  </si>
  <si>
    <t>一般社団法人　日本循環器学会　循環器専門医</t>
  </si>
  <si>
    <t>一般社団法人　日本呼吸器学会　呼吸器専門医</t>
  </si>
  <si>
    <t>特定非営利活動法人　日本呼吸器内視鏡学会　気管支鏡専門医</t>
  </si>
  <si>
    <t>一般社団法人　日本血液学会　血液専門医</t>
  </si>
  <si>
    <t>一般社団法人　日本造血・免疫細胞療法学会　造血細胞移植認定医</t>
  </si>
  <si>
    <t>一般社団法人 日本内分泌学会・日本糖尿病学会　内分泌代謝・糖尿病内科領域専門医</t>
  </si>
  <si>
    <t>一般社団法人　日本神経学会　神経内科専門医</t>
  </si>
  <si>
    <t>特定非営利活動法人　日本脳神経血管内治療学会　脳血管内治療専門医</t>
  </si>
  <si>
    <t>一般社団法人　日本脳卒中学会　専門医</t>
  </si>
  <si>
    <t>一般社団法人　日本腎臓学会　腎臓専門医</t>
  </si>
  <si>
    <t>一般社団法人　日本透析医学会　透析専門医</t>
  </si>
  <si>
    <t>膠原病・リウマチ内科領域専門医</t>
  </si>
  <si>
    <t>一般社団法人　日本リウマチ学会　リウマチ専門医</t>
  </si>
  <si>
    <t>一般社団法人　日本消化器外科学会　消化器外科専門医</t>
  </si>
  <si>
    <t>一般社団法人　日本消化器外科学会　消化器がん外科治療認定医</t>
  </si>
  <si>
    <t>一般社団法人  日本肝胆膵外科学会　高度技能指導医</t>
  </si>
  <si>
    <t>一般社団法人  日本肝胆膵外科学会　高度技能専門医</t>
  </si>
  <si>
    <t>一般社団法人　日本大腸肛門病学会　大腸肛門病専門医</t>
  </si>
  <si>
    <t>呼吸器外科専門医合同委員会　呼吸器外科専門医</t>
  </si>
  <si>
    <t>特定非営利活動法人  日本気管食道科学会　気管食道科専門医</t>
  </si>
  <si>
    <t>心臓血管外科専門医認定機構　心臓血管外科専門医</t>
  </si>
  <si>
    <t>一般社団法人　日本小児外科学会　小児外科専門医</t>
    <rPh sb="0" eb="2">
      <t>イッパン</t>
    </rPh>
    <rPh sb="2" eb="4">
      <t>シャダン</t>
    </rPh>
    <phoneticPr fontId="12"/>
  </si>
  <si>
    <t>一般社団法人　日本乳癌学会　乳腺外科専門医</t>
    <rPh sb="14" eb="16">
      <t>ニュウセン</t>
    </rPh>
    <rPh sb="16" eb="18">
      <t>ゲカ</t>
    </rPh>
    <rPh sb="18" eb="21">
      <t>センモンイ</t>
    </rPh>
    <phoneticPr fontId="12"/>
  </si>
  <si>
    <t>一般社団法人　日本乳癌学会　乳腺専門医</t>
  </si>
  <si>
    <t>特定非営利活動法人　日本乳がん検診精度管理中央機構　検診マンモグラフィ読影認定医師A評価</t>
  </si>
  <si>
    <t>特定非営利活動法人  日本乳がん検診精度管理中央機構　検診マンモグラフィ読影認定医師B評価</t>
  </si>
  <si>
    <t>公益社団法人  日本医学放射線学会　 放射線診断専門医</t>
  </si>
  <si>
    <t>公益社団法人　日本医学放射線学会　 放射線治療専門医</t>
  </si>
  <si>
    <t>一般社団法人  日本アレルギー学会　アレルギー専門医</t>
  </si>
  <si>
    <t>一般社団法人　日本感染症学会　感染症専門医</t>
  </si>
  <si>
    <r>
      <t>一般社団法人　日本老年医学会　老年</t>
    </r>
    <r>
      <rPr>
        <sz val="14"/>
        <color rgb="FF000000"/>
        <rFont val="游ゴシック"/>
        <family val="3"/>
        <charset val="128"/>
        <scheme val="minor"/>
      </rPr>
      <t>科専門医</t>
    </r>
    <rPh sb="17" eb="18">
      <t>カ</t>
    </rPh>
    <phoneticPr fontId="12"/>
  </si>
  <si>
    <t>公益社団法人　日本臨床腫瘍学会　腫瘍内科専門医</t>
    <rPh sb="0" eb="2">
      <t>コウエキ</t>
    </rPh>
    <rPh sb="2" eb="4">
      <t>シャダン</t>
    </rPh>
    <rPh sb="4" eb="6">
      <t>ホウジン</t>
    </rPh>
    <rPh sb="7" eb="9">
      <t>ニホン</t>
    </rPh>
    <rPh sb="9" eb="11">
      <t>リンショウ</t>
    </rPh>
    <rPh sb="11" eb="13">
      <t>シュヨウ</t>
    </rPh>
    <rPh sb="13" eb="15">
      <t>ガッカイ</t>
    </rPh>
    <rPh sb="16" eb="18">
      <t>シュヨウ</t>
    </rPh>
    <rPh sb="18" eb="20">
      <t>ナイカ</t>
    </rPh>
    <rPh sb="20" eb="23">
      <t>センモンイ</t>
    </rPh>
    <phoneticPr fontId="12"/>
  </si>
  <si>
    <t>一般社団法人　日本がん治療認定医機構　がん治療認定医</t>
  </si>
  <si>
    <t>特定非営利活動法人　日本臨床腫瘍学会　がん薬物療法専門医</t>
  </si>
  <si>
    <t>一般社団法人　日本内分泌外科学会　内分泌外科専門医</t>
  </si>
  <si>
    <t>一般社団法人　日本肝臓学会　肝臓専門医</t>
  </si>
  <si>
    <t>一般社団法人　日本消化器内視鏡学会　消化器内視鏡専門医</t>
  </si>
  <si>
    <t>一般社団法人　日本内分泌学会　内分泌代謝科専門医</t>
  </si>
  <si>
    <t>一般社団法人　日本糖尿病学会　糖尿病専門医</t>
  </si>
  <si>
    <t>一般社団法人　日本内視鏡外科学会　呼吸器外科領域　技術認定取得者</t>
    <rPh sb="29" eb="32">
      <t>しゅとくしゃ</t>
    </rPh>
    <phoneticPr fontId="1" type="Hiragana"/>
  </si>
  <si>
    <t>一般社団法人　日本内視鏡外科学会　産科婦人科領域　技術認定取得者</t>
    <phoneticPr fontId="1" type="Hiragana"/>
  </si>
  <si>
    <t>一般社団法人　日本内視鏡外科学会　消化器・一般外科領域　技術認定取得者</t>
    <phoneticPr fontId="1" type="Hiragana"/>
  </si>
  <si>
    <t>一般社団法人　日本内視鏡外科学会　泌尿器科領域　技術認定取得者</t>
    <phoneticPr fontId="1" type="Hiragana"/>
  </si>
  <si>
    <t>特定非営利活動法人　日本緩和医療学会　緩和医療専門医</t>
  </si>
  <si>
    <t>一般社団法人  日本禁煙学会　認定専門指導者</t>
  </si>
  <si>
    <t>一般社団法人　日本生殖医学会　生殖医療専門医</t>
  </si>
  <si>
    <t>一般社団法人　日本がん・生殖医療学会　認定がん・生殖医療ナビゲーター</t>
  </si>
  <si>
    <t>一般社団法人　日本人類遺伝学会　臨床遺伝専門医</t>
  </si>
  <si>
    <t>一般社団法人　日本超音波医学会　超音波専門医</t>
  </si>
  <si>
    <t>人</t>
    <rPh sb="0" eb="1">
      <t>ニン</t>
    </rPh>
    <phoneticPr fontId="1"/>
  </si>
  <si>
    <t>公益社団法人　日本口腔外科学会　口腔外科専門医（医師）</t>
  </si>
  <si>
    <t>一般社団法人　日本病理学会　口腔病理専門医（医師）</t>
  </si>
  <si>
    <t>公益社団法人　日本口腔外科学会　口腔外科専門医（歯科医師）</t>
  </si>
  <si>
    <t>一般社団法人　日本病理学会　口腔病理専門医（歯科医師）</t>
  </si>
  <si>
    <t>看護師（公益社団法人日本看護協会認定）</t>
  </si>
  <si>
    <t>がん看護専門看護師</t>
  </si>
  <si>
    <t>精神看護専門看護師</t>
  </si>
  <si>
    <t>地域看護専門看護師</t>
  </si>
  <si>
    <t>老人看護専門看護師</t>
  </si>
  <si>
    <t>急性・重症患者看護専門看護師</t>
  </si>
  <si>
    <t>感染症看護専門看護師</t>
  </si>
  <si>
    <t>家族支援専門看護師</t>
  </si>
  <si>
    <t>在宅看護専門看護師</t>
  </si>
  <si>
    <t>遺伝看護専門看護師</t>
  </si>
  <si>
    <t>放射線看護専門看護師</t>
  </si>
  <si>
    <t>クリティカルケア認定看護師　または 救急看護認定看護師　または 集中ケア認定看護師</t>
  </si>
  <si>
    <t>緩和ケア認定看護師　または　がん性疼痛看護認定看護師</t>
  </si>
  <si>
    <t>がん薬物療法看護認定看護師　または がん化学療法看護認定看護師</t>
  </si>
  <si>
    <t>在宅ケア認定看護師　または 訪問看護認定看護師</t>
  </si>
  <si>
    <t>生殖看護認定看護師　または 不妊症看護認定看護師</t>
  </si>
  <si>
    <t>摂食嚥下障害看護認定看護師　または 摂食・嚥下障害看護認定看護師</t>
  </si>
  <si>
    <t>皮膚排泄ケア認定看護師</t>
  </si>
  <si>
    <t>感染管理認定看護師</t>
  </si>
  <si>
    <t>手術看護認定看護師</t>
  </si>
  <si>
    <t>乳癌看護認定看護師</t>
  </si>
  <si>
    <t>認知症看護認定看護師</t>
  </si>
  <si>
    <t>がん放射線療法看護認定看護師</t>
  </si>
  <si>
    <t>③その他専門的技術・知識を有する医療従事者</t>
    <rPh sb="3" eb="4">
      <t>ホカ</t>
    </rPh>
    <rPh sb="6" eb="7">
      <t>テキ</t>
    </rPh>
    <rPh sb="7" eb="9">
      <t>ギジュツ</t>
    </rPh>
    <rPh sb="10" eb="12">
      <t>チシキ</t>
    </rPh>
    <rPh sb="13" eb="14">
      <t>ユウ</t>
    </rPh>
    <rPh sb="16" eb="21">
      <t>イリョウジュウジシャ</t>
    </rPh>
    <phoneticPr fontId="1"/>
  </si>
  <si>
    <t>一般社団法人　日本臨床腫瘍薬学会　外来がん治療認定薬剤師</t>
  </si>
  <si>
    <t>一般社団法人　日本医療薬学会　がん専門薬剤師</t>
    <rPh sb="0" eb="2">
      <t>イッパン</t>
    </rPh>
    <rPh sb="2" eb="4">
      <t>シャダン</t>
    </rPh>
    <rPh sb="4" eb="6">
      <t>ホウジン</t>
    </rPh>
    <rPh sb="7" eb="9">
      <t>ニホン</t>
    </rPh>
    <rPh sb="9" eb="11">
      <t>イリョウ</t>
    </rPh>
    <rPh sb="11" eb="12">
      <t>グスリ</t>
    </rPh>
    <rPh sb="12" eb="14">
      <t>ガッカイ</t>
    </rPh>
    <rPh sb="17" eb="19">
      <t>センモン</t>
    </rPh>
    <rPh sb="19" eb="22">
      <t>ヤクザイシ</t>
    </rPh>
    <phoneticPr fontId="1"/>
  </si>
  <si>
    <t>一般社団法人　日本病院薬剤師会　がん薬物療法認定薬剤師</t>
    <rPh sb="0" eb="2">
      <t>イッパン</t>
    </rPh>
    <rPh sb="2" eb="4">
      <t>シャダン</t>
    </rPh>
    <rPh sb="4" eb="6">
      <t>ホウジン</t>
    </rPh>
    <rPh sb="7" eb="9">
      <t>ニホン</t>
    </rPh>
    <rPh sb="9" eb="11">
      <t>ビョウイン</t>
    </rPh>
    <rPh sb="11" eb="14">
      <t>ヤクザイシ</t>
    </rPh>
    <rPh sb="14" eb="15">
      <t>カイ</t>
    </rPh>
    <rPh sb="18" eb="20">
      <t>ヤクブツ</t>
    </rPh>
    <rPh sb="20" eb="22">
      <t>リョウホウ</t>
    </rPh>
    <rPh sb="22" eb="24">
      <t>ニンテイ</t>
    </rPh>
    <rPh sb="24" eb="27">
      <t>ヤクザイシ</t>
    </rPh>
    <phoneticPr fontId="1"/>
  </si>
  <si>
    <t>一般社団法人　日本緩和医療薬学会　緩和薬物療法認定薬剤師</t>
  </si>
  <si>
    <t>特定非営利活動法人　日本乳がん検診精度管理中央機構
検診マンモグラフィ撮影診療放射線技師</t>
  </si>
  <si>
    <t>放射線治療品質管理機構　放射線治療品質管理士</t>
    <rPh sb="0" eb="3">
      <t>ホウシャセン</t>
    </rPh>
    <rPh sb="3" eb="5">
      <t>チリョウ</t>
    </rPh>
    <rPh sb="5" eb="7">
      <t>ヒンシツ</t>
    </rPh>
    <rPh sb="7" eb="9">
      <t>カンリ</t>
    </rPh>
    <rPh sb="9" eb="11">
      <t>キコウ</t>
    </rPh>
    <rPh sb="12" eb="15">
      <t>ホウシャセン</t>
    </rPh>
    <rPh sb="15" eb="17">
      <t>チリョウ</t>
    </rPh>
    <rPh sb="17" eb="19">
      <t>ヒンシツ</t>
    </rPh>
    <rPh sb="19" eb="21">
      <t>カンリ</t>
    </rPh>
    <rPh sb="21" eb="22">
      <t>シ</t>
    </rPh>
    <phoneticPr fontId="1"/>
  </si>
  <si>
    <t>日本放射線治療専門放射線技師認定機構 放射線治療専門放射線技師</t>
    <rPh sb="0" eb="2">
      <t>ニホン</t>
    </rPh>
    <rPh sb="2" eb="5">
      <t>ホウシャセン</t>
    </rPh>
    <rPh sb="5" eb="7">
      <t>チリョウ</t>
    </rPh>
    <rPh sb="7" eb="9">
      <t>センモン</t>
    </rPh>
    <rPh sb="9" eb="12">
      <t>ホウシャセン</t>
    </rPh>
    <rPh sb="12" eb="14">
      <t>ギシ</t>
    </rPh>
    <rPh sb="14" eb="16">
      <t>ニンテイ</t>
    </rPh>
    <rPh sb="16" eb="18">
      <t>キコウ</t>
    </rPh>
    <phoneticPr fontId="1"/>
  </si>
  <si>
    <t>一般財団法人　医学物理士認定機構　医学物理士</t>
  </si>
  <si>
    <t>公益社団法人　日本臨床細胞学会　細胞検査士</t>
    <rPh sb="0" eb="2">
      <t>コウエキ</t>
    </rPh>
    <rPh sb="2" eb="4">
      <t>シャダン</t>
    </rPh>
    <rPh sb="4" eb="6">
      <t>ホウジン</t>
    </rPh>
    <rPh sb="7" eb="9">
      <t>ニホン</t>
    </rPh>
    <rPh sb="9" eb="11">
      <t>リンショウ</t>
    </rPh>
    <rPh sb="11" eb="13">
      <t>サイボウ</t>
    </rPh>
    <rPh sb="13" eb="15">
      <t>ガッカイ</t>
    </rPh>
    <rPh sb="16" eb="18">
      <t>サイボウ</t>
    </rPh>
    <rPh sb="18" eb="20">
      <t>ケンサ</t>
    </rPh>
    <rPh sb="20" eb="21">
      <t>シ</t>
    </rPh>
    <phoneticPr fontId="1"/>
  </si>
  <si>
    <t>一般社団法人日本人類遺伝学会及び日本遺伝カウンセリング学会　認定遺伝カウンセラー</t>
  </si>
  <si>
    <t>一般社団法人日本家族性腫瘍学会　家族性腫瘍カウンセラー</t>
  </si>
  <si>
    <t>一般社団法人　日本病態栄養学会/
公益社団法人　日本栄養士会　がん病態栄養専門管理栄養士</t>
  </si>
  <si>
    <t>四病院団体協議会／医療研修推進財団　診療情報管理士</t>
    <rPh sb="0" eb="1">
      <t>ヨン</t>
    </rPh>
    <rPh sb="1" eb="3">
      <t>ビョウイン</t>
    </rPh>
    <rPh sb="3" eb="5">
      <t>ダンタイ</t>
    </rPh>
    <rPh sb="5" eb="8">
      <t>キョウギカイ</t>
    </rPh>
    <rPh sb="9" eb="11">
      <t>イリョウ</t>
    </rPh>
    <rPh sb="11" eb="13">
      <t>ケンシュウ</t>
    </rPh>
    <rPh sb="13" eb="15">
      <t>スイシン</t>
    </rPh>
    <rPh sb="15" eb="17">
      <t>ザイダン</t>
    </rPh>
    <rPh sb="18" eb="20">
      <t>シンリョウ</t>
    </rPh>
    <rPh sb="20" eb="22">
      <t>ジョウホウ</t>
    </rPh>
    <rPh sb="22" eb="24">
      <t>カンリ</t>
    </rPh>
    <rPh sb="24" eb="25">
      <t>シ</t>
    </rPh>
    <phoneticPr fontId="1"/>
  </si>
  <si>
    <t>一般社団法人　日本生殖心理学会　がん・生殖医療専門心理士</t>
    <phoneticPr fontId="1" type="Hiragana"/>
  </si>
  <si>
    <t>④その他の従事者</t>
    <rPh sb="3" eb="4">
      <t>タ</t>
    </rPh>
    <rPh sb="5" eb="8">
      <t>ジュウジシャ</t>
    </rPh>
    <phoneticPr fontId="1"/>
  </si>
  <si>
    <t>診療録管理部門の職員</t>
    <rPh sb="0" eb="3">
      <t>シンリョウロク</t>
    </rPh>
    <rPh sb="3" eb="5">
      <t>カンリ</t>
    </rPh>
    <rPh sb="5" eb="7">
      <t>ブモン</t>
    </rPh>
    <rPh sb="8" eb="10">
      <t>ショクイン</t>
    </rPh>
    <phoneticPr fontId="1"/>
  </si>
  <si>
    <t>公益財団法人　日本臨床心理士資格認定協会　臨床心理士</t>
    <phoneticPr fontId="1"/>
  </si>
  <si>
    <r>
      <rPr>
        <sz val="14"/>
        <color rgb="FF000000"/>
        <rFont val="ＭＳ Ｐゴシック"/>
        <family val="3"/>
        <charset val="128"/>
      </rPr>
      <t>臨</t>
    </r>
    <r>
      <rPr>
        <sz val="12"/>
        <color rgb="FF000000"/>
        <rFont val="ＭＳ Ｐゴシック"/>
        <family val="3"/>
        <charset val="128"/>
      </rPr>
      <t>床試験コーディネータ</t>
    </r>
    <r>
      <rPr>
        <sz val="14"/>
        <color rgb="FF000000"/>
        <rFont val="ＭＳ Ｐゴシック"/>
        <family val="3"/>
        <charset val="128"/>
      </rPr>
      <t>ー</t>
    </r>
  </si>
  <si>
    <t>(5)その他　</t>
    <rPh sb="5" eb="6">
      <t>タ</t>
    </rPh>
    <phoneticPr fontId="1"/>
  </si>
  <si>
    <t>①夜間（深夜も含む）救急対応の可否</t>
    <rPh sb="1" eb="3">
      <t>ヤカン</t>
    </rPh>
    <rPh sb="4" eb="6">
      <t>シンヤ</t>
    </rPh>
    <rPh sb="7" eb="8">
      <t>フク</t>
    </rPh>
    <rPh sb="10" eb="12">
      <t>キュウキュウ</t>
    </rPh>
    <rPh sb="12" eb="14">
      <t>タイオウ</t>
    </rPh>
    <rPh sb="15" eb="17">
      <t>カヒ</t>
    </rPh>
    <phoneticPr fontId="1"/>
  </si>
  <si>
    <t>（可／否）</t>
    <rPh sb="1" eb="2">
      <t>カ</t>
    </rPh>
    <rPh sb="3" eb="4">
      <t>ヒ</t>
    </rPh>
    <phoneticPr fontId="1"/>
  </si>
  <si>
    <t>②各種委員会の設置状況</t>
    <rPh sb="1" eb="3">
      <t>カクシュ</t>
    </rPh>
    <rPh sb="3" eb="6">
      <t>イインカイ</t>
    </rPh>
    <rPh sb="7" eb="9">
      <t>セッチ</t>
    </rPh>
    <rPh sb="9" eb="11">
      <t>ジョウキョウ</t>
    </rPh>
    <phoneticPr fontId="1"/>
  </si>
  <si>
    <t>倫理審査委員会</t>
    <rPh sb="0" eb="2">
      <t>リンリ</t>
    </rPh>
    <rPh sb="2" eb="4">
      <t>シンサ</t>
    </rPh>
    <rPh sb="4" eb="7">
      <t>イインカイ</t>
    </rPh>
    <phoneticPr fontId="1"/>
  </si>
  <si>
    <t>（あり／なし）</t>
    <phoneticPr fontId="1"/>
  </si>
  <si>
    <t>年</t>
    <rPh sb="0" eb="1">
      <t>ネン</t>
    </rPh>
    <phoneticPr fontId="1"/>
  </si>
  <si>
    <t>回開催（期間：令和５年１月１日～令和５年12月31日）</t>
    <phoneticPr fontId="1" type="Hiragana"/>
  </si>
  <si>
    <t>治験審査委員会</t>
    <rPh sb="0" eb="2">
      <t>チケン</t>
    </rPh>
    <rPh sb="2" eb="4">
      <t>シンサ</t>
    </rPh>
    <rPh sb="4" eb="7">
      <t>イインカイ</t>
    </rPh>
    <phoneticPr fontId="1"/>
  </si>
  <si>
    <t>医療安全委員会</t>
    <rPh sb="0" eb="2">
      <t>イリョウ</t>
    </rPh>
    <rPh sb="2" eb="4">
      <t>アンゼン</t>
    </rPh>
    <rPh sb="4" eb="7">
      <t>イインカイ</t>
    </rPh>
    <phoneticPr fontId="1"/>
  </si>
  <si>
    <t>(6)患者数・診療件数の状況</t>
    <rPh sb="7" eb="9">
      <t>シンリョウ</t>
    </rPh>
    <rPh sb="9" eb="11">
      <t>ケンスウ</t>
    </rPh>
    <phoneticPr fontId="1"/>
  </si>
  <si>
    <t>患者数等</t>
    <phoneticPr fontId="1"/>
  </si>
  <si>
    <t>（期間：令和５年１月１日～令和５年12月31日）</t>
    <phoneticPr fontId="1" type="Hiragana"/>
  </si>
  <si>
    <t>年間入院患者延べ数※１</t>
    <rPh sb="0" eb="2">
      <t>ネンカン</t>
    </rPh>
    <rPh sb="2" eb="4">
      <t>ニュウイン</t>
    </rPh>
    <rPh sb="4" eb="6">
      <t>カンジャ</t>
    </rPh>
    <rPh sb="6" eb="7">
      <t>ノ</t>
    </rPh>
    <rPh sb="8" eb="9">
      <t>スウ</t>
    </rPh>
    <phoneticPr fontId="1"/>
  </si>
  <si>
    <t>年間入院がん患者延べ数※２</t>
  </si>
  <si>
    <t>年間入院患者延べ数に占めるがん患者の割合</t>
    <rPh sb="0" eb="2">
      <t>ネンカン</t>
    </rPh>
    <rPh sb="2" eb="4">
      <t>ニュウイン</t>
    </rPh>
    <rPh sb="4" eb="6">
      <t>カンジャ</t>
    </rPh>
    <rPh sb="6" eb="7">
      <t>ノ</t>
    </rPh>
    <rPh sb="8" eb="9">
      <t>スウ</t>
    </rPh>
    <rPh sb="10" eb="11">
      <t>シ</t>
    </rPh>
    <rPh sb="15" eb="17">
      <t>カンジャ</t>
    </rPh>
    <rPh sb="18" eb="20">
      <t>ワリアイ</t>
    </rPh>
    <phoneticPr fontId="1"/>
  </si>
  <si>
    <t>％</t>
    <phoneticPr fontId="1"/>
  </si>
  <si>
    <t>年間外来がん患者延べ数※3</t>
    <rPh sb="0" eb="2">
      <t>ネンカン</t>
    </rPh>
    <rPh sb="2" eb="4">
      <t>ガイライ</t>
    </rPh>
    <rPh sb="6" eb="8">
      <t>カンジャ</t>
    </rPh>
    <rPh sb="8" eb="9">
      <t>ノ</t>
    </rPh>
    <rPh sb="10" eb="11">
      <t>カズ</t>
    </rPh>
    <phoneticPr fontId="1"/>
  </si>
  <si>
    <t>年間院内死亡がん患者数</t>
    <rPh sb="0" eb="2">
      <t>ねんかん</t>
    </rPh>
    <rPh sb="2" eb="4">
      <t>いんない</t>
    </rPh>
    <rPh sb="4" eb="6">
      <t>しぼう</t>
    </rPh>
    <rPh sb="8" eb="11">
      <t>かんじゃすう</t>
    </rPh>
    <phoneticPr fontId="1" type="Hiragana"/>
  </si>
  <si>
    <t>※1 例えば、同一患者が当月中に2回入院した場合は2件とすること。入院した患者がその日のうちに退院あるいは死亡した場合も1日として計上すること。
※2 がん患者数等は、がんを主たる病名に確定診断されたものについて計上すること。
※3 年間外来がん患者延べ数は、当年の新来、再来がん患者及び往診、巡回診療、健康診断、人間ドック等を行い、診療録の作成または記載の追加を行ったがん患者の延べ数を記入する。同一患者が2つ以上の診療科を受診し、それぞれの診療科で診療録の作成または記載の追加を行った場合、それぞれの外来患者として計上する。</t>
    <phoneticPr fontId="1" type="Hiragana"/>
  </si>
  <si>
    <t>検査等の実施状況</t>
    <rPh sb="0" eb="2">
      <t>ケンサ</t>
    </rPh>
    <rPh sb="2" eb="3">
      <t>トウ</t>
    </rPh>
    <rPh sb="4" eb="6">
      <t>ジッシ</t>
    </rPh>
    <rPh sb="6" eb="8">
      <t>ジョウキョウ</t>
    </rPh>
    <phoneticPr fontId="1"/>
  </si>
  <si>
    <t>病理診断の件数</t>
    <rPh sb="0" eb="1">
      <t>ビョウ</t>
    </rPh>
    <rPh sb="1" eb="2">
      <t>リ</t>
    </rPh>
    <rPh sb="2" eb="4">
      <t>シンダン</t>
    </rPh>
    <rPh sb="5" eb="7">
      <t>ケンスウ</t>
    </rPh>
    <phoneticPr fontId="1"/>
  </si>
  <si>
    <t>病理組織診断</t>
    <rPh sb="2" eb="4">
      <t>ソシキ</t>
    </rPh>
    <phoneticPr fontId="1"/>
  </si>
  <si>
    <t>件</t>
    <rPh sb="0" eb="1">
      <t>ケン</t>
    </rPh>
    <phoneticPr fontId="1"/>
  </si>
  <si>
    <t>病理細胞診断</t>
    <rPh sb="0" eb="2">
      <t>びょうり</t>
    </rPh>
    <phoneticPr fontId="1" type="Hiragana"/>
  </si>
  <si>
    <t>病理組織迅速組織顕微鏡検査</t>
    <phoneticPr fontId="1" type="Hiragana"/>
  </si>
  <si>
    <t>(７)各治療の状況について</t>
    <rPh sb="3" eb="6">
      <t>カクチリョウ</t>
    </rPh>
    <rPh sb="7" eb="9">
      <t>ジョウキョウ</t>
    </rPh>
    <phoneticPr fontId="1"/>
  </si>
  <si>
    <t>手術等の状況</t>
    <rPh sb="0" eb="2">
      <t>シュジュツ</t>
    </rPh>
    <rPh sb="2" eb="3">
      <t>トウ</t>
    </rPh>
    <rPh sb="4" eb="6">
      <t>ジョウキョウ</t>
    </rPh>
    <phoneticPr fontId="1"/>
  </si>
  <si>
    <t>大腸がん・肺がん・胃がん・乳がん・前立腺がん・肝胆膵がんに関する悪性腫瘍の手術件数（令和５年１月１日～令和５年12月31日）</t>
    <rPh sb="0" eb="2">
      <t>ダイチョウ</t>
    </rPh>
    <rPh sb="13" eb="14">
      <t>ニュウ</t>
    </rPh>
    <rPh sb="17" eb="20">
      <t>ゼンリツセン</t>
    </rPh>
    <rPh sb="29" eb="30">
      <t>カン</t>
    </rPh>
    <rPh sb="39" eb="41">
      <t>ケンスウ</t>
    </rPh>
    <rPh sb="42" eb="44">
      <t>レイワ</t>
    </rPh>
    <rPh sb="45" eb="46">
      <t>ネン</t>
    </rPh>
    <rPh sb="47" eb="48">
      <t>ガツ</t>
    </rPh>
    <rPh sb="49" eb="50">
      <t>ニチ</t>
    </rPh>
    <rPh sb="57" eb="58">
      <t>ガツ</t>
    </rPh>
    <rPh sb="60" eb="61">
      <t>ニチ</t>
    </rPh>
    <phoneticPr fontId="1"/>
  </si>
  <si>
    <t>大腸がん（C18$、C19、C20、D01.0、D01.1、D01.2）の手術件数</t>
    <rPh sb="37" eb="39">
      <t>シュジュツ</t>
    </rPh>
    <rPh sb="39" eb="41">
      <t>ケンスウ</t>
    </rPh>
    <phoneticPr fontId="1"/>
  </si>
  <si>
    <t xml:space="preserve">開腹手術　K7193、K739$、K740$
</t>
    <rPh sb="0" eb="2">
      <t>カイフク</t>
    </rPh>
    <rPh sb="2" eb="4">
      <t>シュジュツ</t>
    </rPh>
    <phoneticPr fontId="1"/>
  </si>
  <si>
    <t xml:space="preserve">腹腔鏡下手術　K719-3、K740-2$
</t>
    <phoneticPr fontId="1"/>
  </si>
  <si>
    <t xml:space="preserve"> </t>
    <phoneticPr fontId="1" type="Hiragana"/>
  </si>
  <si>
    <t>うち、内視鏡手術用支援機器を用いるもの（ロボット支援手術）</t>
    <phoneticPr fontId="1" type="Hiragana"/>
  </si>
  <si>
    <t>内視鏡手術　K721$、K721-4、K739-2、Ｋ739-3</t>
    <rPh sb="0" eb="3">
      <t>ナイシキョウ</t>
    </rPh>
    <rPh sb="3" eb="5">
      <t>シュジュツ</t>
    </rPh>
    <phoneticPr fontId="1"/>
  </si>
  <si>
    <t>肺がん（C34$、D02.2）の手術件数</t>
    <rPh sb="16" eb="18">
      <t>シュジュツ</t>
    </rPh>
    <rPh sb="18" eb="20">
      <t>ケンスウ</t>
    </rPh>
    <phoneticPr fontId="1"/>
  </si>
  <si>
    <t>開胸手術　K511$、K514$、K518$</t>
    <rPh sb="0" eb="1">
      <t>カイ</t>
    </rPh>
    <rPh sb="1" eb="2">
      <t>キョウ</t>
    </rPh>
    <rPh sb="2" eb="4">
      <t>シュジュツ</t>
    </rPh>
    <phoneticPr fontId="1"/>
  </si>
  <si>
    <t>胸腔鏡下手術　K514-2$</t>
    <phoneticPr fontId="1"/>
  </si>
  <si>
    <t>　</t>
    <phoneticPr fontId="1"/>
  </si>
  <si>
    <t>胃がん（C16$、D00.2）の手術件数</t>
    <rPh sb="0" eb="1">
      <t>イ</t>
    </rPh>
    <rPh sb="16" eb="18">
      <t>シュジュツ</t>
    </rPh>
    <rPh sb="18" eb="20">
      <t>ケンスウ</t>
    </rPh>
    <phoneticPr fontId="1"/>
  </si>
  <si>
    <t>開腹手術　K654-2、K6552、K655-42、K6572</t>
    <rPh sb="0" eb="2">
      <t>カイフク</t>
    </rPh>
    <rPh sb="2" eb="4">
      <t>シュジュツ</t>
    </rPh>
    <phoneticPr fontId="1"/>
  </si>
  <si>
    <t>腹腔鏡下手術　K654-3$、K655-22、K655-52、K655-23、K655-53、K657-22、K657-24、K657-23</t>
    <phoneticPr fontId="1"/>
  </si>
  <si>
    <t>　　うち、腹腔鏡下手術（内視鏡手術用支援機器を用いるもの（ロボット支援手術））　K655-23、K655-53、K657-24</t>
    <phoneticPr fontId="1" type="Hiragana"/>
  </si>
  <si>
    <t>内視鏡手術　粘膜切除術（EMR）K6531</t>
    <rPh sb="0" eb="3">
      <t>ナイシキョウ</t>
    </rPh>
    <rPh sb="3" eb="5">
      <t>シュジュツ</t>
    </rPh>
    <phoneticPr fontId="1"/>
  </si>
  <si>
    <t>内視鏡手術　粘膜下層剥離術（ESD）K6532</t>
    <rPh sb="0" eb="3">
      <t>ナイシキョウ</t>
    </rPh>
    <rPh sb="3" eb="5">
      <t>シュジュツ</t>
    </rPh>
    <phoneticPr fontId="1"/>
  </si>
  <si>
    <t>乳がん（C50$、D05$）の手術件数</t>
    <rPh sb="15" eb="17">
      <t>シュジュツ</t>
    </rPh>
    <rPh sb="17" eb="19">
      <t>ケンスウ</t>
    </rPh>
    <phoneticPr fontId="1"/>
  </si>
  <si>
    <t>手術　K476$</t>
    <rPh sb="0" eb="2">
      <t>シュジュツ</t>
    </rPh>
    <phoneticPr fontId="1"/>
  </si>
  <si>
    <t>乳癌冷凍凝固摘出術　K475-2</t>
    <rPh sb="0" eb="2">
      <t>ニュウガン</t>
    </rPh>
    <rPh sb="2" eb="4">
      <t>レイトウ</t>
    </rPh>
    <rPh sb="4" eb="6">
      <t>ギョウコ</t>
    </rPh>
    <rPh sb="6" eb="8">
      <t>テキシュツ</t>
    </rPh>
    <rPh sb="8" eb="9">
      <t>ジュツ</t>
    </rPh>
    <phoneticPr fontId="1"/>
  </si>
  <si>
    <t>乳腺腫瘍摘出術（生検）　K474$</t>
    <rPh sb="0" eb="2">
      <t>ニュウセン</t>
    </rPh>
    <rPh sb="2" eb="4">
      <t>シュヨウ</t>
    </rPh>
    <rPh sb="4" eb="6">
      <t>テキシュツ</t>
    </rPh>
    <rPh sb="6" eb="7">
      <t>ジュツ</t>
    </rPh>
    <rPh sb="8" eb="9">
      <t>セイ</t>
    </rPh>
    <rPh sb="9" eb="10">
      <t>ケン</t>
    </rPh>
    <phoneticPr fontId="1"/>
  </si>
  <si>
    <t>乳腺腫瘍画像ガイド下吸引術　K474-3$</t>
    <rPh sb="0" eb="2">
      <t>ニュウセン</t>
    </rPh>
    <rPh sb="2" eb="4">
      <t>シュヨウ</t>
    </rPh>
    <rPh sb="4" eb="6">
      <t>ガゾウ</t>
    </rPh>
    <rPh sb="9" eb="10">
      <t>シタ</t>
    </rPh>
    <rPh sb="10" eb="12">
      <t>キュウイン</t>
    </rPh>
    <rPh sb="12" eb="13">
      <t>ジュツ</t>
    </rPh>
    <phoneticPr fontId="1"/>
  </si>
  <si>
    <t>乳房再建術（乳房切除後）　二次的に行うもの　K476-32</t>
    <rPh sb="14" eb="15">
      <t>ツギ</t>
    </rPh>
    <phoneticPr fontId="1"/>
  </si>
  <si>
    <t>前立腺がん（C61）の手術件数</t>
    <rPh sb="0" eb="3">
      <t>ゼンリツセン</t>
    </rPh>
    <rPh sb="11" eb="13">
      <t>シュジュツ</t>
    </rPh>
    <rPh sb="13" eb="15">
      <t>ケンスウ</t>
    </rPh>
    <phoneticPr fontId="1"/>
  </si>
  <si>
    <t xml:space="preserve">開腹手術　K843
</t>
    <rPh sb="0" eb="2">
      <t>カイフク</t>
    </rPh>
    <rPh sb="2" eb="4">
      <t>シュジュツ</t>
    </rPh>
    <phoneticPr fontId="1"/>
  </si>
  <si>
    <t>腹腔鏡下手術　K843-2、K843-3、K843-4</t>
    <phoneticPr fontId="1"/>
  </si>
  <si>
    <t xml:space="preserve">　　うち、腹腔鏡下手術（内視鏡手術用支援機器を用いるもの（ロボット支援手術））　K843-4	</t>
    <phoneticPr fontId="1"/>
  </si>
  <si>
    <t>肝臓がん（C22$、D01.5）の手術件数</t>
    <rPh sb="17" eb="19">
      <t>シュジュツ</t>
    </rPh>
    <rPh sb="19" eb="21">
      <t>ケンスウ</t>
    </rPh>
    <phoneticPr fontId="1"/>
  </si>
  <si>
    <t xml:space="preserve">開腹手術　K695$
</t>
    <rPh sb="0" eb="2">
      <t>カイフク</t>
    </rPh>
    <rPh sb="2" eb="4">
      <t>シュジュツ</t>
    </rPh>
    <phoneticPr fontId="1"/>
  </si>
  <si>
    <t>腹腔鏡下手術　K695-2$</t>
    <rPh sb="0" eb="2">
      <t>フククウ</t>
    </rPh>
    <rPh sb="2" eb="3">
      <t>カガミ</t>
    </rPh>
    <rPh sb="3" eb="4">
      <t>シタ</t>
    </rPh>
    <rPh sb="4" eb="6">
      <t>シュジュツ</t>
    </rPh>
    <phoneticPr fontId="1"/>
  </si>
  <si>
    <t>マイクロ波凝固法　K697-2$　　</t>
    <phoneticPr fontId="1"/>
  </si>
  <si>
    <t>ラジオ波焼灼療法　K697-3$</t>
    <phoneticPr fontId="1"/>
  </si>
  <si>
    <t>胆のうがん（C23）の手術件数</t>
    <rPh sb="0" eb="1">
      <t>タン</t>
    </rPh>
    <rPh sb="11" eb="13">
      <t>シュジュツ</t>
    </rPh>
    <rPh sb="13" eb="15">
      <t>ケンスウ</t>
    </rPh>
    <phoneticPr fontId="1"/>
  </si>
  <si>
    <t>開腹手術　K675$</t>
    <rPh sb="0" eb="2">
      <t>カイフク</t>
    </rPh>
    <rPh sb="2" eb="4">
      <t>シュジュツ</t>
    </rPh>
    <phoneticPr fontId="1"/>
  </si>
  <si>
    <t>腹腔鏡下手術　K675-2</t>
    <phoneticPr fontId="1"/>
  </si>
  <si>
    <t>胆管がん（C240、C241、C248、C249）の手術件数</t>
    <rPh sb="0" eb="2">
      <t>タンカン</t>
    </rPh>
    <rPh sb="26" eb="28">
      <t>シュジュツ</t>
    </rPh>
    <rPh sb="28" eb="30">
      <t>ケンスウ</t>
    </rPh>
    <phoneticPr fontId="1"/>
  </si>
  <si>
    <t>開腹手術　K677、K677-2</t>
    <rPh sb="0" eb="2">
      <t>カイフク</t>
    </rPh>
    <rPh sb="2" eb="4">
      <t>シュジュツ</t>
    </rPh>
    <phoneticPr fontId="1"/>
  </si>
  <si>
    <t>膵臓がん（C250、C251、C252、C253、C254、C257、C258、C259）の手術件数</t>
    <rPh sb="0" eb="2">
      <t>スイゾウ</t>
    </rPh>
    <rPh sb="46" eb="48">
      <t>シュジュツ</t>
    </rPh>
    <rPh sb="48" eb="50">
      <t>ケンスウ</t>
    </rPh>
    <phoneticPr fontId="1"/>
  </si>
  <si>
    <t xml:space="preserve">開腹手術　K700-2、K702$、K703$、K704
</t>
    <rPh sb="0" eb="2">
      <t>カイフク</t>
    </rPh>
    <rPh sb="2" eb="4">
      <t>シュジュツ</t>
    </rPh>
    <phoneticPr fontId="1"/>
  </si>
  <si>
    <t>腹腔鏡下手術　K700-3、K702-2$、K703-2$</t>
    <phoneticPr fontId="1"/>
  </si>
  <si>
    <t>うち、内視鏡手術用支援機器（ロボット支援手術）を用いて行った件数</t>
    <phoneticPr fontId="1" type="Hiragana"/>
  </si>
  <si>
    <t>放射線治療の状況</t>
    <rPh sb="0" eb="3">
      <t>ホウシャセン</t>
    </rPh>
    <rPh sb="3" eb="5">
      <t>チリョウ</t>
    </rPh>
    <rPh sb="6" eb="8">
      <t>ジョウキョウ</t>
    </rPh>
    <phoneticPr fontId="1"/>
  </si>
  <si>
    <t>　※以下、放射線治療件数に関する項目は、必ず放射線治療責任医師の確認を取って記入すること。</t>
  </si>
  <si>
    <t>全てのがんを対象としたのべ患者数　（令和５年1月1日～令和５年12月31日の間に放射線治療を開始した患者数）</t>
    <phoneticPr fontId="1"/>
  </si>
  <si>
    <t>体外照射</t>
  </si>
  <si>
    <t>定位照射（脳）</t>
  </si>
  <si>
    <t>定位照射（体幹部）</t>
  </si>
  <si>
    <t>強度変調放射線治療（IMRT）</t>
  </si>
  <si>
    <t>粒子線治療（重粒子線、陽子線治療）</t>
    <rPh sb="0" eb="3">
      <t>リュウシセン</t>
    </rPh>
    <rPh sb="3" eb="5">
      <t>チリョウ</t>
    </rPh>
    <rPh sb="6" eb="10">
      <t>ジュウリュウシセン</t>
    </rPh>
    <rPh sb="11" eb="14">
      <t>ヨウシセン</t>
    </rPh>
    <rPh sb="14" eb="16">
      <t>チリョウ</t>
    </rPh>
    <phoneticPr fontId="1"/>
  </si>
  <si>
    <t>密封小線源治療</t>
    <rPh sb="0" eb="2">
      <t>ミップウ</t>
    </rPh>
    <rPh sb="2" eb="5">
      <t>ショウセンゲン</t>
    </rPh>
    <rPh sb="5" eb="7">
      <t>チリョウ</t>
    </rPh>
    <phoneticPr fontId="1"/>
  </si>
  <si>
    <t>核医学治療</t>
    <rPh sb="0" eb="1">
      <t>カク</t>
    </rPh>
    <rPh sb="1" eb="3">
      <t>イガク</t>
    </rPh>
    <rPh sb="3" eb="5">
      <t>チリョウ</t>
    </rPh>
    <phoneticPr fontId="1"/>
  </si>
  <si>
    <t>肺がん・胃がん・肝がん・大腸がん・乳がん・前立腺がん・胆膵がんを対象としたのべ患者数　（令和５年１月１日～令和５年12月31日の間に放射線治療を開始した患者数）</t>
    <rPh sb="8" eb="9">
      <t>カン</t>
    </rPh>
    <rPh sb="12" eb="14">
      <t>ダイチョウ</t>
    </rPh>
    <rPh sb="39" eb="41">
      <t>カンジャ</t>
    </rPh>
    <rPh sb="41" eb="42">
      <t>スウ</t>
    </rPh>
    <phoneticPr fontId="1"/>
  </si>
  <si>
    <t>※原発巣に記載してください。</t>
  </si>
  <si>
    <t>肺がん</t>
    <rPh sb="0" eb="1">
      <t>ハイ</t>
    </rPh>
    <phoneticPr fontId="1"/>
  </si>
  <si>
    <t>胃がん</t>
    <rPh sb="0" eb="1">
      <t>イ</t>
    </rPh>
    <phoneticPr fontId="1"/>
  </si>
  <si>
    <t>肝がん</t>
    <rPh sb="0" eb="1">
      <t>カン</t>
    </rPh>
    <phoneticPr fontId="1"/>
  </si>
  <si>
    <t>大腸がん</t>
    <rPh sb="0" eb="2">
      <t>ダイチョウ</t>
    </rPh>
    <phoneticPr fontId="1"/>
  </si>
  <si>
    <t>乳がん</t>
    <phoneticPr fontId="1" type="Hiragana"/>
  </si>
  <si>
    <t>前立腺がん</t>
    <phoneticPr fontId="1" type="Hiragana"/>
  </si>
  <si>
    <t>胆のう・胆管がん</t>
    <phoneticPr fontId="1" type="Hiragana"/>
  </si>
  <si>
    <t>膵臓がん</t>
    <phoneticPr fontId="1" type="Hiragana"/>
  </si>
  <si>
    <t>緩和ケアチームに対する新規診療症例の状況（重複可）（令和５年1月1日～令和５年12月31日）</t>
    <phoneticPr fontId="1" type="Hiragana"/>
  </si>
  <si>
    <t>身体症状の緩和を行った症例数</t>
    <rPh sb="0" eb="2">
      <t>シンタイ</t>
    </rPh>
    <rPh sb="2" eb="4">
      <t>ショウジョウ</t>
    </rPh>
    <rPh sb="5" eb="7">
      <t>カンワ</t>
    </rPh>
    <rPh sb="8" eb="9">
      <t>オコナ</t>
    </rPh>
    <rPh sb="11" eb="13">
      <t>ショウレイ</t>
    </rPh>
    <rPh sb="13" eb="14">
      <t>スウ</t>
    </rPh>
    <phoneticPr fontId="1"/>
  </si>
  <si>
    <t>精神症状の緩和を行った症例数</t>
    <rPh sb="0" eb="2">
      <t>セイシン</t>
    </rPh>
    <rPh sb="2" eb="4">
      <t>ショウジョウ</t>
    </rPh>
    <rPh sb="5" eb="7">
      <t>カンワ</t>
    </rPh>
    <rPh sb="8" eb="9">
      <t>オコナ</t>
    </rPh>
    <rPh sb="11" eb="13">
      <t>ショウレイ</t>
    </rPh>
    <rPh sb="13" eb="14">
      <t>スウ</t>
    </rPh>
    <phoneticPr fontId="1"/>
  </si>
  <si>
    <t>社会的苦痛に対する緩和を行った症例数</t>
    <phoneticPr fontId="1"/>
  </si>
  <si>
    <t>自施設で実施したがんの治療に際する妊よう性温存治療の状況（令和５年１月１日～令和５年12月31日）</t>
    <rPh sb="0" eb="1">
      <t>じ</t>
    </rPh>
    <rPh sb="1" eb="3">
      <t>しせつ</t>
    </rPh>
    <rPh sb="4" eb="6">
      <t>じっし</t>
    </rPh>
    <rPh sb="26" eb="28">
      <t>じょうきょう</t>
    </rPh>
    <rPh sb="34" eb="35">
      <t>がつ</t>
    </rPh>
    <rPh sb="36" eb="37">
      <t>にち</t>
    </rPh>
    <rPh sb="44" eb="45">
      <t>がつ</t>
    </rPh>
    <rPh sb="47" eb="48">
      <t>にち</t>
    </rPh>
    <phoneticPr fontId="1" type="Hiragana"/>
  </si>
  <si>
    <t>がんの治療に際する妊よう性温存目的で精子凍結を行った患者の人数</t>
    <rPh sb="20" eb="22">
      <t>とうけつ</t>
    </rPh>
    <phoneticPr fontId="1" type="Hiragana"/>
  </si>
  <si>
    <t>　上記のうち、精巣内精子採取術（Onco-TESE）を行った患者の人数</t>
    <rPh sb="1" eb="3">
      <t>じょうき</t>
    </rPh>
    <rPh sb="33" eb="35">
      <t>にんずう</t>
    </rPh>
    <phoneticPr fontId="1" type="Hiragana"/>
  </si>
  <si>
    <t>がんの治療に際する妊よう性温存目的で未受精卵子の凍結保存を行った患者の人数</t>
    <rPh sb="18" eb="21">
      <t>みじゅせい</t>
    </rPh>
    <rPh sb="21" eb="23">
      <t>らんし</t>
    </rPh>
    <rPh sb="24" eb="26">
      <t>とうけつ</t>
    </rPh>
    <rPh sb="26" eb="28">
      <t>ほぞん</t>
    </rPh>
    <phoneticPr fontId="1" type="Hiragana"/>
  </si>
  <si>
    <t>がんの治療に際する妊よう性温存目的で受精卵（胚）の凍結保存を行った患者の人数</t>
    <rPh sb="18" eb="21">
      <t>じゅせいらん</t>
    </rPh>
    <rPh sb="22" eb="23">
      <t>はい</t>
    </rPh>
    <rPh sb="25" eb="27">
      <t>とうけつ</t>
    </rPh>
    <rPh sb="27" eb="29">
      <t>ほぞん</t>
    </rPh>
    <phoneticPr fontId="1" type="Hiragana"/>
  </si>
  <si>
    <t>がんの治療に際する妊よう性温存目的で卵巣組織の凍結保存を行った患者の人数</t>
    <rPh sb="18" eb="20">
      <t>らんそう</t>
    </rPh>
    <rPh sb="20" eb="22">
      <t>そしき</t>
    </rPh>
    <rPh sb="23" eb="25">
      <t>とうけつ</t>
    </rPh>
    <rPh sb="25" eb="27">
      <t>ほぞん</t>
    </rPh>
    <phoneticPr fontId="1" type="Hiragana"/>
  </si>
  <si>
    <t>成人のがん患者の造血器腫瘍に対する自家移植を自施設で行う体制を有している。</t>
  </si>
  <si>
    <t>（はい／いいえ）</t>
  </si>
  <si>
    <t>成人のがん患者の造血器腫瘍に対する同種移植を自施設で行う体制を有している。</t>
    <rPh sb="0" eb="2">
      <t>せいじん</t>
    </rPh>
    <rPh sb="5" eb="7">
      <t>かんじゃ</t>
    </rPh>
    <rPh sb="8" eb="11">
      <t>ぞうけつき</t>
    </rPh>
    <rPh sb="11" eb="13">
      <t>しゅよう</t>
    </rPh>
    <rPh sb="14" eb="15">
      <t>たい</t>
    </rPh>
    <rPh sb="17" eb="19">
      <t>どうしゅ</t>
    </rPh>
    <rPh sb="19" eb="21">
      <t>いしょく</t>
    </rPh>
    <rPh sb="22" eb="23">
      <t>じ</t>
    </rPh>
    <rPh sb="23" eb="25">
      <t>しせつ</t>
    </rPh>
    <rPh sb="26" eb="27">
      <t>おこな</t>
    </rPh>
    <rPh sb="28" eb="30">
      <t>たいせい</t>
    </rPh>
    <rPh sb="31" eb="32">
      <t>ゆう</t>
    </rPh>
    <phoneticPr fontId="1" type="Hiragana"/>
  </si>
  <si>
    <t>成人のがん患者の固形腫瘍に対する自家移植を自施設で行う体制を有している。</t>
    <rPh sb="0" eb="2">
      <t>せいじん</t>
    </rPh>
    <rPh sb="5" eb="7">
      <t>かんじゃ</t>
    </rPh>
    <rPh sb="8" eb="10">
      <t>こけい</t>
    </rPh>
    <rPh sb="10" eb="12">
      <t>しゅよう</t>
    </rPh>
    <rPh sb="13" eb="14">
      <t>たい</t>
    </rPh>
    <rPh sb="16" eb="18">
      <t>じか</t>
    </rPh>
    <rPh sb="18" eb="20">
      <t>いしょく</t>
    </rPh>
    <rPh sb="21" eb="22">
      <t>じ</t>
    </rPh>
    <rPh sb="22" eb="24">
      <t>しせつ</t>
    </rPh>
    <rPh sb="25" eb="26">
      <t>おこな</t>
    </rPh>
    <rPh sb="27" eb="29">
      <t>たいせい</t>
    </rPh>
    <rPh sb="30" eb="31">
      <t>ゆう</t>
    </rPh>
    <phoneticPr fontId="1" type="Hiragana"/>
  </si>
  <si>
    <t>成人のがん患者の固形腫瘍に対する同種移植を自施設で行う体制を有している。</t>
    <rPh sb="0" eb="2">
      <t>せいじん</t>
    </rPh>
    <rPh sb="5" eb="7">
      <t>かんじゃ</t>
    </rPh>
    <rPh sb="8" eb="10">
      <t>こけい</t>
    </rPh>
    <rPh sb="10" eb="12">
      <t>しゅよう</t>
    </rPh>
    <rPh sb="13" eb="14">
      <t>たい</t>
    </rPh>
    <rPh sb="16" eb="18">
      <t>どうしゅ</t>
    </rPh>
    <rPh sb="18" eb="20">
      <t>いしょく</t>
    </rPh>
    <rPh sb="21" eb="22">
      <t>じ</t>
    </rPh>
    <rPh sb="22" eb="24">
      <t>しせつ</t>
    </rPh>
    <rPh sb="25" eb="26">
      <t>おこな</t>
    </rPh>
    <rPh sb="27" eb="29">
      <t>たいせい</t>
    </rPh>
    <rPh sb="30" eb="31">
      <t>ゆう</t>
    </rPh>
    <phoneticPr fontId="1" type="Hiragana"/>
  </si>
  <si>
    <t>小児のがん患者の造血器腫瘍に対する自家移植を自施設で行う体制を有している。</t>
    <rPh sb="0" eb="2">
      <t>しょうに</t>
    </rPh>
    <rPh sb="5" eb="7">
      <t>かんじゃ</t>
    </rPh>
    <rPh sb="8" eb="11">
      <t>ぞうけつき</t>
    </rPh>
    <rPh sb="11" eb="13">
      <t>しゅよう</t>
    </rPh>
    <rPh sb="14" eb="15">
      <t>たい</t>
    </rPh>
    <rPh sb="17" eb="19">
      <t>じか</t>
    </rPh>
    <rPh sb="19" eb="21">
      <t>いしょく</t>
    </rPh>
    <rPh sb="22" eb="23">
      <t>じ</t>
    </rPh>
    <rPh sb="23" eb="25">
      <t>しせつ</t>
    </rPh>
    <rPh sb="26" eb="27">
      <t>おこな</t>
    </rPh>
    <rPh sb="28" eb="30">
      <t>たいせい</t>
    </rPh>
    <rPh sb="31" eb="32">
      <t>ゆう</t>
    </rPh>
    <phoneticPr fontId="1" type="Hiragana"/>
  </si>
  <si>
    <t>小児のがん患者の造血器腫瘍に対する同種移植を自施設で行う体制を有している。</t>
    <rPh sb="0" eb="2">
      <t>しょうに</t>
    </rPh>
    <rPh sb="5" eb="7">
      <t>かんじゃ</t>
    </rPh>
    <rPh sb="8" eb="11">
      <t>ぞうけつき</t>
    </rPh>
    <rPh sb="11" eb="13">
      <t>しゅよう</t>
    </rPh>
    <rPh sb="14" eb="15">
      <t>たい</t>
    </rPh>
    <rPh sb="17" eb="19">
      <t>どうしゅ</t>
    </rPh>
    <rPh sb="19" eb="21">
      <t>いしょく</t>
    </rPh>
    <rPh sb="22" eb="23">
      <t>じ</t>
    </rPh>
    <rPh sb="23" eb="25">
      <t>しせつ</t>
    </rPh>
    <rPh sb="26" eb="27">
      <t>おこな</t>
    </rPh>
    <rPh sb="28" eb="30">
      <t>たいせい</t>
    </rPh>
    <rPh sb="31" eb="32">
      <t>ゆう</t>
    </rPh>
    <phoneticPr fontId="1" type="Hiragana"/>
  </si>
  <si>
    <t>小児のがん患者の固形腫瘍に対する自家移植を自施設で行う体制を有している。</t>
    <rPh sb="0" eb="2">
      <t>しょうに</t>
    </rPh>
    <rPh sb="5" eb="7">
      <t>かんじゃ</t>
    </rPh>
    <rPh sb="8" eb="10">
      <t>こけい</t>
    </rPh>
    <rPh sb="10" eb="12">
      <t>しゅよう</t>
    </rPh>
    <rPh sb="13" eb="14">
      <t>たい</t>
    </rPh>
    <rPh sb="16" eb="18">
      <t>じか</t>
    </rPh>
    <rPh sb="18" eb="20">
      <t>いしょく</t>
    </rPh>
    <rPh sb="21" eb="22">
      <t>じ</t>
    </rPh>
    <rPh sb="22" eb="24">
      <t>しせつ</t>
    </rPh>
    <rPh sb="25" eb="26">
      <t>おこな</t>
    </rPh>
    <rPh sb="27" eb="29">
      <t>たいせい</t>
    </rPh>
    <rPh sb="30" eb="31">
      <t>ゆう</t>
    </rPh>
    <phoneticPr fontId="1" type="Hiragana"/>
  </si>
  <si>
    <t>小児のがん患者の固形腫瘍に対する同種移植を自施設で行う体制を有している。</t>
    <rPh sb="0" eb="2">
      <t>しょうに</t>
    </rPh>
    <rPh sb="5" eb="7">
      <t>かんじゃ</t>
    </rPh>
    <rPh sb="8" eb="10">
      <t>こけい</t>
    </rPh>
    <rPh sb="10" eb="12">
      <t>しゅよう</t>
    </rPh>
    <rPh sb="13" eb="14">
      <t>たい</t>
    </rPh>
    <rPh sb="16" eb="18">
      <t>どうしゅ</t>
    </rPh>
    <rPh sb="18" eb="20">
      <t>いしょく</t>
    </rPh>
    <rPh sb="21" eb="22">
      <t>じ</t>
    </rPh>
    <rPh sb="22" eb="24">
      <t>しせつ</t>
    </rPh>
    <rPh sb="25" eb="26">
      <t>おこな</t>
    </rPh>
    <rPh sb="27" eb="29">
      <t>たいせい</t>
    </rPh>
    <rPh sb="30" eb="31">
      <t>ゆう</t>
    </rPh>
    <phoneticPr fontId="1" type="Hiragana"/>
  </si>
  <si>
    <t>成人のがん患者の造血器腫瘍に対するCAR-T療法を自施設で行う体制を有している。</t>
  </si>
  <si>
    <t>小児のがん患者の造血器腫瘍に対するCAR-T療法を自施設で行う体制を有している。</t>
    <rPh sb="0" eb="2">
      <t>しょうに</t>
    </rPh>
    <rPh sb="5" eb="7">
      <t>かんじゃ</t>
    </rPh>
    <rPh sb="8" eb="11">
      <t>ぞうけつき</t>
    </rPh>
    <rPh sb="11" eb="13">
      <t>しゅよう</t>
    </rPh>
    <rPh sb="14" eb="15">
      <t>たい</t>
    </rPh>
    <rPh sb="22" eb="24">
      <t>りょうほう</t>
    </rPh>
    <rPh sb="25" eb="26">
      <t>じ</t>
    </rPh>
    <rPh sb="26" eb="28">
      <t>しせつ</t>
    </rPh>
    <rPh sb="29" eb="30">
      <t>おこな</t>
    </rPh>
    <rPh sb="31" eb="33">
      <t>たいせい</t>
    </rPh>
    <rPh sb="34" eb="35">
      <t>ゆう</t>
    </rPh>
    <phoneticPr fontId="1" type="Hiragana"/>
  </si>
  <si>
    <t>(9)小児がん患者への対応について</t>
    <rPh sb="3" eb="5">
      <t>ショウニ</t>
    </rPh>
    <rPh sb="7" eb="9">
      <t>カンジャ</t>
    </rPh>
    <rPh sb="11" eb="13">
      <t>タイオウ</t>
    </rPh>
    <phoneticPr fontId="1"/>
  </si>
  <si>
    <t>院内学級を開催している（院内学級とは、ここでは院内に設置された小・中学特別支援学級、特別支援学校を指す）。</t>
  </si>
  <si>
    <t>小児がん患者と家族が利用できる宿泊施設を院内に整備している。</t>
  </si>
  <si>
    <t>小児がん患者と家族が利用できる宿泊施設を院外に整備している。</t>
  </si>
  <si>
    <t xml:space="preserve">小児がん患者と家族が利用できる院外の最寄宿泊施設院から自施設までの移動時間（該当施設がない場合には０を記入）
</t>
    <rPh sb="38" eb="40">
      <t>がいとう</t>
    </rPh>
    <rPh sb="40" eb="42">
      <t>しせつ</t>
    </rPh>
    <rPh sb="45" eb="47">
      <t>ばあい</t>
    </rPh>
    <rPh sb="51" eb="53">
      <t>きにゅう</t>
    </rPh>
    <phoneticPr fontId="1" type="Hiragana"/>
  </si>
  <si>
    <t>分</t>
    <rPh sb="0" eb="1">
      <t>フン</t>
    </rPh>
    <phoneticPr fontId="1"/>
  </si>
  <si>
    <t>(10)その他の施設について</t>
    <rPh sb="6" eb="7">
      <t>ほか</t>
    </rPh>
    <rPh sb="8" eb="10">
      <t>しせつ</t>
    </rPh>
    <phoneticPr fontId="1" type="Hiragana"/>
  </si>
  <si>
    <t>集中治療室を設置している。</t>
  </si>
  <si>
    <t>緩和ケア病棟を有している。</t>
    <rPh sb="0" eb="2">
      <t>カンワ</t>
    </rPh>
    <rPh sb="4" eb="6">
      <t>ビョウトウ</t>
    </rPh>
    <rPh sb="7" eb="8">
      <t>ユウ</t>
    </rPh>
    <phoneticPr fontId="1"/>
  </si>
  <si>
    <t>　　　緩和ケア病棟を有する場合、別紙６に詳細を記載すること。</t>
    <rPh sb="3" eb="5">
      <t>かんわ</t>
    </rPh>
    <rPh sb="7" eb="9">
      <t>びょうとう</t>
    </rPh>
    <rPh sb="10" eb="11">
      <t>ゆう</t>
    </rPh>
    <rPh sb="13" eb="15">
      <t>ばあい</t>
    </rPh>
    <rPh sb="16" eb="18">
      <t>べっし</t>
    </rPh>
    <rPh sb="20" eb="22">
      <t>しょうさい</t>
    </rPh>
    <rPh sb="23" eb="25">
      <t>きさい</t>
    </rPh>
    <phoneticPr fontId="1" type="Hiragana"/>
  </si>
  <si>
    <t>(11)その他</t>
    <rPh sb="6" eb="7">
      <t>ほか</t>
    </rPh>
    <phoneticPr fontId="1" type="Hiragana"/>
  </si>
  <si>
    <t>がん検診後の精密検査を実施している。</t>
    <rPh sb="2" eb="4">
      <t>けんしん</t>
    </rPh>
    <rPh sb="4" eb="5">
      <t>あと</t>
    </rPh>
    <rPh sb="6" eb="8">
      <t>せいみつ</t>
    </rPh>
    <rPh sb="8" eb="10">
      <t>けんさ</t>
    </rPh>
    <rPh sb="11" eb="13">
      <t>じっし</t>
    </rPh>
    <phoneticPr fontId="1" type="Hiragana"/>
  </si>
  <si>
    <t>令和６年12月１日時点について記載</t>
    <phoneticPr fontId="1" type="Hiragana"/>
  </si>
  <si>
    <t>令和６年12月１日以降指定を希望する区分を選択してください。</t>
    <phoneticPr fontId="1" type="Hiragana"/>
  </si>
  <si>
    <t>令和６年12月１日以降指定を希望する区分</t>
    <phoneticPr fontId="1"/>
  </si>
  <si>
    <t>「当該がん医療圏に居住するがん患者のうち、２割程度について診療実績があること」の算出方法</t>
    <rPh sb="1" eb="3">
      <t>トウガイ</t>
    </rPh>
    <rPh sb="5" eb="8">
      <t>イリョウケン</t>
    </rPh>
    <rPh sb="9" eb="11">
      <t>キョジュウ</t>
    </rPh>
    <rPh sb="15" eb="17">
      <t>カンジャ</t>
    </rPh>
    <rPh sb="22" eb="23">
      <t>ワリ</t>
    </rPh>
    <rPh sb="23" eb="25">
      <t>テイド</t>
    </rPh>
    <rPh sb="29" eb="31">
      <t>シンリョウ</t>
    </rPh>
    <rPh sb="31" eb="33">
      <t>ジッセキ</t>
    </rPh>
    <rPh sb="40" eb="42">
      <t>サンシュツ</t>
    </rPh>
    <rPh sb="42" eb="44">
      <t>ホウホウ</t>
    </rPh>
    <phoneticPr fontId="1"/>
  </si>
  <si>
    <t>１．がん医療圏と二次医療圏が一致している場合</t>
    <rPh sb="4" eb="7">
      <t>イリョウケン</t>
    </rPh>
    <rPh sb="8" eb="10">
      <t>ニジ</t>
    </rPh>
    <rPh sb="10" eb="13">
      <t>イリョウケン</t>
    </rPh>
    <rPh sb="14" eb="16">
      <t>イッチ</t>
    </rPh>
    <rPh sb="20" eb="22">
      <t>バアイ</t>
    </rPh>
    <phoneticPr fontId="1"/>
  </si>
  <si>
    <t>医療機関の年間新入院がん患者数（※１）のうち、当該二次医療圏に居住している者　</t>
    <phoneticPr fontId="1"/>
  </si>
  <si>
    <t>患者調査の「病院の推計退院患者数（患者住所地　※２），二次医療圏×傷病分類別」の当該二次医療圏の悪性新生物の数値</t>
    <phoneticPr fontId="1"/>
  </si>
  <si>
    <t>②'</t>
    <phoneticPr fontId="1"/>
  </si>
  <si>
    <t>②の数値に12をかけたもの（年単位への修正）</t>
    <rPh sb="2" eb="4">
      <t>スウチ</t>
    </rPh>
    <rPh sb="14" eb="17">
      <t>ネンタンイ</t>
    </rPh>
    <rPh sb="19" eb="21">
      <t>シュウセイ</t>
    </rPh>
    <phoneticPr fontId="1"/>
  </si>
  <si>
    <t>A.</t>
    <phoneticPr fontId="1"/>
  </si>
  <si>
    <t>①／②'</t>
    <phoneticPr fontId="1"/>
  </si>
  <si>
    <t>※１. 例えば、同一患者が当月中に2回入院した場合は2件とすること。入院した患者がその日のうちに退院あるいは死亡した場合も1日として計上すること。</t>
    <phoneticPr fontId="1"/>
  </si>
  <si>
    <t>※２. 病院の推計退院患者数（患者所在地）が「０」となる場合は、推計退院患者数（施設住所地）を使用すること。</t>
    <rPh sb="4" eb="6">
      <t>ビョウイン</t>
    </rPh>
    <rPh sb="7" eb="9">
      <t>スイケイ</t>
    </rPh>
    <rPh sb="9" eb="11">
      <t>タイイン</t>
    </rPh>
    <rPh sb="11" eb="14">
      <t>カンジャスウ</t>
    </rPh>
    <rPh sb="15" eb="17">
      <t>カンジャ</t>
    </rPh>
    <rPh sb="17" eb="20">
      <t>ショザイチ</t>
    </rPh>
    <rPh sb="28" eb="30">
      <t>バアイ</t>
    </rPh>
    <rPh sb="32" eb="34">
      <t>スイケイ</t>
    </rPh>
    <rPh sb="34" eb="36">
      <t>タイイン</t>
    </rPh>
    <rPh sb="36" eb="39">
      <t>カンジャスウ</t>
    </rPh>
    <rPh sb="40" eb="42">
      <t>シセツ</t>
    </rPh>
    <rPh sb="42" eb="44">
      <t>ジュウショ</t>
    </rPh>
    <rPh sb="44" eb="45">
      <t>チ</t>
    </rPh>
    <rPh sb="47" eb="49">
      <t>シヨウ</t>
    </rPh>
    <phoneticPr fontId="1"/>
  </si>
  <si>
    <t>肺がん、胃がん、肝がん、大腸がん及び乳がんとそれ以外のがんに対して、自施設で対応しない診療内容</t>
    <rPh sb="0" eb="1">
      <t>ハイ</t>
    </rPh>
    <rPh sb="4" eb="5">
      <t>イ</t>
    </rPh>
    <rPh sb="8" eb="9">
      <t>カン</t>
    </rPh>
    <rPh sb="12" eb="14">
      <t>ダイチョウ</t>
    </rPh>
    <rPh sb="16" eb="17">
      <t>オヨ</t>
    </rPh>
    <rPh sb="18" eb="19">
      <t>ニュウ</t>
    </rPh>
    <rPh sb="24" eb="26">
      <t>イガイ</t>
    </rPh>
    <rPh sb="30" eb="31">
      <t>タイ</t>
    </rPh>
    <phoneticPr fontId="1"/>
  </si>
  <si>
    <t>記載の有無：入力済／未入力</t>
    <rPh sb="0" eb="2">
      <t>キサイ</t>
    </rPh>
    <rPh sb="3" eb="5">
      <t>ウム</t>
    </rPh>
    <rPh sb="6" eb="8">
      <t>ニュウリョク</t>
    </rPh>
    <rPh sb="8" eb="9">
      <t>ス</t>
    </rPh>
    <rPh sb="10" eb="11">
      <t>ミ</t>
    </rPh>
    <rPh sb="11" eb="13">
      <t>ニュウリョク</t>
    </rPh>
    <phoneticPr fontId="1"/>
  </si>
  <si>
    <t>病院名：</t>
    <rPh sb="0" eb="2">
      <t>ビョウイン</t>
    </rPh>
    <rPh sb="2" eb="3">
      <t>メイ</t>
    </rPh>
    <phoneticPr fontId="4"/>
  </si>
  <si>
    <t>時点：</t>
    <rPh sb="0" eb="2">
      <t>ジテン</t>
    </rPh>
    <phoneticPr fontId="4"/>
  </si>
  <si>
    <t>肺がん、胃がん、肝がん、大腸がん及び乳がんとそれ以外のがんに対して、下の表に状況を記載してください。自施設で対応しない診療内容があれば、連携先についても記載してください。</t>
    <rPh sb="24" eb="26">
      <t>イガイ</t>
    </rPh>
    <rPh sb="30" eb="31">
      <t>タイ</t>
    </rPh>
    <rPh sb="34" eb="35">
      <t>シタ</t>
    </rPh>
    <rPh sb="36" eb="37">
      <t>ヒョウ</t>
    </rPh>
    <rPh sb="38" eb="40">
      <t>ジョウキョウ</t>
    </rPh>
    <rPh sb="41" eb="43">
      <t>キサイ</t>
    </rPh>
    <rPh sb="68" eb="70">
      <t>レンケイ</t>
    </rPh>
    <rPh sb="70" eb="71">
      <t>サキ</t>
    </rPh>
    <rPh sb="76" eb="78">
      <t>キサイ</t>
    </rPh>
    <phoneticPr fontId="1"/>
  </si>
  <si>
    <t>肺がん、胃がん、肝がん、大腸がん及び乳がんとそれ以外のがん</t>
    <rPh sb="24" eb="26">
      <t>イガイ</t>
    </rPh>
    <phoneticPr fontId="1"/>
  </si>
  <si>
    <t>自施設で対応している診療内容について”○”を、
自施設で対応しない診療内容について”×”を入力してください。</t>
    <rPh sb="0" eb="1">
      <t>ジ</t>
    </rPh>
    <rPh sb="1" eb="3">
      <t>シセツ</t>
    </rPh>
    <rPh sb="4" eb="6">
      <t>タイオウ</t>
    </rPh>
    <rPh sb="10" eb="12">
      <t>シンリョウ</t>
    </rPh>
    <rPh sb="12" eb="14">
      <t>ナイヨウ</t>
    </rPh>
    <phoneticPr fontId="1"/>
  </si>
  <si>
    <t>自施設で対応していない診療内容についての連携先
（施設名・診療内容）</t>
    <rPh sb="0" eb="1">
      <t>ジ</t>
    </rPh>
    <rPh sb="1" eb="3">
      <t>シセツ</t>
    </rPh>
    <rPh sb="4" eb="6">
      <t>タイオウ</t>
    </rPh>
    <rPh sb="11" eb="13">
      <t>シンリョウ</t>
    </rPh>
    <rPh sb="13" eb="15">
      <t>ナイヨウ</t>
    </rPh>
    <rPh sb="20" eb="22">
      <t>レンケイ</t>
    </rPh>
    <rPh sb="22" eb="23">
      <t>サキ</t>
    </rPh>
    <rPh sb="25" eb="27">
      <t>シセツ</t>
    </rPh>
    <rPh sb="27" eb="28">
      <t>メイ</t>
    </rPh>
    <rPh sb="29" eb="31">
      <t>シンリョウ</t>
    </rPh>
    <rPh sb="31" eb="33">
      <t>ナイヨウ</t>
    </rPh>
    <phoneticPr fontId="1"/>
  </si>
  <si>
    <t>手術療法</t>
    <rPh sb="0" eb="2">
      <t>シュジュツ</t>
    </rPh>
    <rPh sb="2" eb="4">
      <t>リョウホウ</t>
    </rPh>
    <phoneticPr fontId="1"/>
  </si>
  <si>
    <t>薬物療法</t>
    <rPh sb="0" eb="2">
      <t>ヤクブツ</t>
    </rPh>
    <rPh sb="2" eb="4">
      <t>リョウホウ</t>
    </rPh>
    <phoneticPr fontId="1"/>
  </si>
  <si>
    <t>放射線療法</t>
    <rPh sb="0" eb="3">
      <t>ホウシャセン</t>
    </rPh>
    <rPh sb="3" eb="5">
      <t>リョウホウ</t>
    </rPh>
    <phoneticPr fontId="1"/>
  </si>
  <si>
    <t>（例）　肺がん</t>
    <rPh sb="1" eb="2">
      <t>レイ</t>
    </rPh>
    <phoneticPr fontId="1"/>
  </si>
  <si>
    <t>○</t>
  </si>
  <si>
    <t>手術を要する肺がん患者は、連携する××病院に紹介している。
手術後の薬物療法については、自施設で対応している。</t>
    <rPh sb="0" eb="2">
      <t>シュジュツ</t>
    </rPh>
    <rPh sb="3" eb="4">
      <t>ヨウ</t>
    </rPh>
    <rPh sb="6" eb="7">
      <t>ハイ</t>
    </rPh>
    <rPh sb="9" eb="11">
      <t>カンジャ</t>
    </rPh>
    <rPh sb="13" eb="15">
      <t>レンケイ</t>
    </rPh>
    <rPh sb="19" eb="21">
      <t>ビョウイン</t>
    </rPh>
    <rPh sb="22" eb="24">
      <t>ショウカイ</t>
    </rPh>
    <rPh sb="30" eb="32">
      <t>シュジュツ</t>
    </rPh>
    <rPh sb="32" eb="33">
      <t>アト</t>
    </rPh>
    <rPh sb="34" eb="36">
      <t>ヤクブツ</t>
    </rPh>
    <rPh sb="36" eb="38">
      <t>リョウホウ</t>
    </rPh>
    <rPh sb="44" eb="45">
      <t>ジ</t>
    </rPh>
    <rPh sb="45" eb="47">
      <t>シセツ</t>
    </rPh>
    <rPh sb="48" eb="50">
      <t>タイオウ</t>
    </rPh>
    <phoneticPr fontId="1"/>
  </si>
  <si>
    <t>　肺がん</t>
    <phoneticPr fontId="1"/>
  </si>
  <si>
    <t>胃がん</t>
    <phoneticPr fontId="1"/>
  </si>
  <si>
    <t>肝がん</t>
    <phoneticPr fontId="1"/>
  </si>
  <si>
    <t>大腸がん</t>
    <phoneticPr fontId="1"/>
  </si>
  <si>
    <t>乳がん</t>
    <phoneticPr fontId="1"/>
  </si>
  <si>
    <t>前立腺がん</t>
    <phoneticPr fontId="1"/>
  </si>
  <si>
    <t>胆のう・胆管がん</t>
    <phoneticPr fontId="1"/>
  </si>
  <si>
    <t>膵臓がん</t>
    <rPh sb="0" eb="2">
      <t>スイゾウ</t>
    </rPh>
    <phoneticPr fontId="1"/>
  </si>
  <si>
    <t>自施設で対応しないもの</t>
    <rPh sb="0" eb="3">
      <t>ジシセツ</t>
    </rPh>
    <rPh sb="4" eb="6">
      <t>タイオウ</t>
    </rPh>
    <phoneticPr fontId="1"/>
  </si>
  <si>
    <t>大阪府がん診療拠点病院等　新規指定申請書（様式３・４）】</t>
    <rPh sb="0" eb="3">
      <t>オオサカフ</t>
    </rPh>
    <rPh sb="5" eb="7">
      <t>シンリョウ</t>
    </rPh>
    <rPh sb="7" eb="11">
      <t>キョテンビョウイン</t>
    </rPh>
    <rPh sb="11" eb="12">
      <t>ナド</t>
    </rPh>
    <rPh sb="13" eb="15">
      <t>シンキ</t>
    </rPh>
    <rPh sb="15" eb="17">
      <t>シテイ</t>
    </rPh>
    <rPh sb="17" eb="19">
      <t>シンセイ</t>
    </rPh>
    <rPh sb="19" eb="20">
      <t>ショ</t>
    </rPh>
    <rPh sb="21" eb="23">
      <t>ヨウシキ</t>
    </rPh>
    <phoneticPr fontId="1"/>
  </si>
  <si>
    <t>大阪府がん診療拠点病院等　新規指定申請書</t>
    <rPh sb="0" eb="3">
      <t>おおさかふ</t>
    </rPh>
    <rPh sb="11" eb="12">
      <t>など</t>
    </rPh>
    <rPh sb="13" eb="17">
      <t>しんきしてい</t>
    </rPh>
    <rPh sb="17" eb="20">
      <t>しんせいしょ</t>
    </rPh>
    <phoneticPr fontId="1" type="Hiragana"/>
  </si>
  <si>
    <r>
      <t>様式4（機能別）の該当指定要件のA</t>
    </r>
    <r>
      <rPr>
        <b/>
        <u/>
        <sz val="14"/>
        <rFont val="ＭＳ Ｐゴシック"/>
        <family val="3"/>
        <charset val="128"/>
      </rPr>
      <t>のうち満たしていない項目について</t>
    </r>
    <rPh sb="0" eb="2">
      <t>ヨウシキ</t>
    </rPh>
    <rPh sb="4" eb="6">
      <t>キノウ</t>
    </rPh>
    <rPh sb="6" eb="7">
      <t>ベツ</t>
    </rPh>
    <rPh sb="9" eb="11">
      <t>ガイトウ</t>
    </rPh>
    <rPh sb="11" eb="15">
      <t>シテイヨウケン</t>
    </rPh>
    <rPh sb="20" eb="21">
      <t>ミ</t>
    </rPh>
    <rPh sb="27" eb="29">
      <t>コウモク</t>
    </rPh>
    <phoneticPr fontId="4"/>
  </si>
  <si>
    <t>病院名：</t>
    <rPh sb="0" eb="2">
      <t>ビョウイン</t>
    </rPh>
    <rPh sb="2" eb="3">
      <t>メイ</t>
    </rPh>
    <phoneticPr fontId="1"/>
  </si>
  <si>
    <t>時点：</t>
    <rPh sb="0" eb="2">
      <t>ジテン</t>
    </rPh>
    <phoneticPr fontId="1"/>
  </si>
  <si>
    <t>通し番号</t>
    <rPh sb="0" eb="1">
      <t>トオ</t>
    </rPh>
    <rPh sb="2" eb="4">
      <t>バンゴウ</t>
    </rPh>
    <phoneticPr fontId="1"/>
  </si>
  <si>
    <t>現状の説明</t>
    <rPh sb="0" eb="2">
      <t>ゲンジョウ</t>
    </rPh>
    <rPh sb="3" eb="5">
      <t>セツメイ</t>
    </rPh>
    <phoneticPr fontId="1"/>
  </si>
  <si>
    <t>充足見込み時期</t>
    <rPh sb="0" eb="2">
      <t>ジュウソク</t>
    </rPh>
    <rPh sb="2" eb="4">
      <t>ミコ</t>
    </rPh>
    <rPh sb="5" eb="7">
      <t>ジキ</t>
    </rPh>
    <phoneticPr fontId="1"/>
  </si>
  <si>
    <t>例</t>
    <rPh sb="0" eb="1">
      <t>レイ</t>
    </rPh>
    <phoneticPr fontId="1"/>
  </si>
  <si>
    <t>様式4（機能別）の該当指定要件のAのうち満たしていない項目について
※最初は「不要」と表示されます。未充足要件がある場合は必ず別紙１に様式４（機能別）シートのA列（左端）で赤色に着色された番号を記入し、満たしていない項目とその理由と今後の見通し等について具体的に記載してください。</t>
    <rPh sb="50" eb="53">
      <t>ミジュウソク</t>
    </rPh>
    <rPh sb="53" eb="55">
      <t>ヨウケン</t>
    </rPh>
    <phoneticPr fontId="8"/>
  </si>
  <si>
    <t>未充足要件がある場合のみ</t>
    <rPh sb="0" eb="3">
      <t>ミジュウソク</t>
    </rPh>
    <rPh sb="3" eb="5">
      <t>ヨウケン</t>
    </rPh>
    <rPh sb="8" eb="10">
      <t>バアイ</t>
    </rPh>
    <phoneticPr fontId="8"/>
  </si>
  <si>
    <t>別紙１</t>
    <rPh sb="0" eb="2">
      <t>ベッシ</t>
    </rPh>
    <phoneticPr fontId="5"/>
  </si>
  <si>
    <t>令和６年12月１日時点</t>
    <phoneticPr fontId="1"/>
  </si>
  <si>
    <t>令和６年12月１日時点では専任の医師は配置できていない（兼任で配置している）。</t>
    <rPh sb="3" eb="4">
      <t>ネン</t>
    </rPh>
    <phoneticPr fontId="1"/>
  </si>
  <si>
    <t>令和６年12月中に整備を行う予定である。</t>
    <rPh sb="0" eb="2">
      <t>レイワ</t>
    </rPh>
    <rPh sb="3" eb="4">
      <t>ネン</t>
    </rPh>
    <rPh sb="6" eb="7">
      <t>ガツ</t>
    </rPh>
    <rPh sb="7" eb="8">
      <t>チュウ</t>
    </rPh>
    <rPh sb="9" eb="11">
      <t>セイビ</t>
    </rPh>
    <rPh sb="12" eb="13">
      <t>オコナ</t>
    </rPh>
    <rPh sb="14" eb="16">
      <t>ヨテイ</t>
    </rPh>
    <phoneticPr fontId="1"/>
  </si>
  <si>
    <t>※様式4（機能別）の該当指定要件のAのうち満たしていない項目について、満たしていない項目とその理由と今後の見通し等について具体的に記載してください。
※令和６年12月２日以降に、要件の充足状況に変動があった場合には、別途、文書で大阪府へ届け出てください。
※右上について、最初は「不要」と表示されます。様式４（機能別）を記載後に、様式４（機能別）シートのA列（左端）で赤色に着色された番号を本シートB列の通し番号へ記入してください。</t>
    <rPh sb="50" eb="52">
      <t>コンゴ</t>
    </rPh>
    <rPh sb="53" eb="55">
      <t>ミトオ</t>
    </rPh>
    <rPh sb="56" eb="57">
      <t>トウ</t>
    </rPh>
    <rPh sb="61" eb="64">
      <t>グタイテキ</t>
    </rPh>
    <rPh sb="76" eb="78">
      <t>レイワ</t>
    </rPh>
    <rPh sb="79" eb="80">
      <t>ネン</t>
    </rPh>
    <rPh sb="82" eb="83">
      <t>ガツ</t>
    </rPh>
    <rPh sb="84" eb="85">
      <t>ニチ</t>
    </rPh>
    <rPh sb="85" eb="87">
      <t>イコウ</t>
    </rPh>
    <rPh sb="89" eb="91">
      <t>ヨウケン</t>
    </rPh>
    <rPh sb="92" eb="94">
      <t>ジュウソク</t>
    </rPh>
    <rPh sb="94" eb="96">
      <t>ジョウキョウ</t>
    </rPh>
    <rPh sb="97" eb="99">
      <t>ヘンドウ</t>
    </rPh>
    <rPh sb="103" eb="105">
      <t>バアイ</t>
    </rPh>
    <rPh sb="108" eb="110">
      <t>ベット</t>
    </rPh>
    <rPh sb="111" eb="113">
      <t>ブンショ</t>
    </rPh>
    <rPh sb="114" eb="117">
      <t>オオサカフ</t>
    </rPh>
    <rPh sb="118" eb="119">
      <t>トド</t>
    </rPh>
    <rPh sb="120" eb="121">
      <t>デ</t>
    </rPh>
    <rPh sb="151" eb="153">
      <t>ヨウシキ</t>
    </rPh>
    <rPh sb="155" eb="158">
      <t>キノウベツ</t>
    </rPh>
    <rPh sb="160" eb="162">
      <t>キサイ</t>
    </rPh>
    <rPh sb="162" eb="163">
      <t>アト</t>
    </rPh>
    <rPh sb="184" eb="186">
      <t>アカイロ</t>
    </rPh>
    <rPh sb="187" eb="189">
      <t>チャクショク</t>
    </rPh>
    <rPh sb="195" eb="196">
      <t>ホン</t>
    </rPh>
    <rPh sb="200" eb="201">
      <t>レツ</t>
    </rPh>
    <rPh sb="202" eb="203">
      <t>トオ</t>
    </rPh>
    <rPh sb="204" eb="206">
      <t>バンゴウ</t>
    </rPh>
    <phoneticPr fontId="1"/>
  </si>
  <si>
    <t>令和６年12月１日時点で満たせていない要件
(通し番号を入力すれば、自動入力されます。)</t>
    <rPh sb="0" eb="2">
      <t>レイワ</t>
    </rPh>
    <rPh sb="3" eb="4">
      <t>ネン</t>
    </rPh>
    <rPh sb="6" eb="7">
      <t>ガツ</t>
    </rPh>
    <rPh sb="8" eb="9">
      <t>ニチ</t>
    </rPh>
    <rPh sb="9" eb="11">
      <t>ジテン</t>
    </rPh>
    <rPh sb="12" eb="13">
      <t>ミ</t>
    </rPh>
    <rPh sb="19" eb="21">
      <t>ヨウケン</t>
    </rPh>
    <rPh sb="23" eb="24">
      <t>トオ</t>
    </rPh>
    <rPh sb="25" eb="27">
      <t>バンゴウ</t>
    </rPh>
    <rPh sb="28" eb="30">
      <t>ニュウリョク</t>
    </rPh>
    <rPh sb="34" eb="36">
      <t>ジドウ</t>
    </rPh>
    <rPh sb="36" eb="38">
      <t>ニュウリョク</t>
    </rPh>
    <phoneticPr fontId="1"/>
  </si>
  <si>
    <t>記載の有無：入力済／未入力あり／不要</t>
    <rPh sb="0" eb="2">
      <t>キサイ</t>
    </rPh>
    <rPh sb="3" eb="5">
      <t>ウム</t>
    </rPh>
    <rPh sb="6" eb="8">
      <t>ニュウリョク</t>
    </rPh>
    <rPh sb="8" eb="9">
      <t>ス</t>
    </rPh>
    <rPh sb="10" eb="13">
      <t>ミニュウリョク</t>
    </rPh>
    <phoneticPr fontId="1"/>
  </si>
  <si>
    <t>泉大津急性期メディカルセンター</t>
    <rPh sb="0" eb="3">
      <t>イズミオオツ</t>
    </rPh>
    <rPh sb="3" eb="6">
      <t>キュウセイキ</t>
    </rPh>
    <phoneticPr fontId="5"/>
  </si>
  <si>
    <t>0570-02-1199</t>
    <phoneticPr fontId="5"/>
  </si>
  <si>
    <t>gan_jimukyoku@imc.seichokai.or.jp</t>
    <phoneticPr fontId="5"/>
  </si>
  <si>
    <t>大阪府がん診療拠点病院</t>
  </si>
  <si>
    <t>いずみおおつきゅうせいきめでぃかるせんたー</t>
    <phoneticPr fontId="5"/>
  </si>
  <si>
    <t>595-0031</t>
    <phoneticPr fontId="5"/>
  </si>
  <si>
    <t>泉大津市我孫子97-1</t>
    <rPh sb="0" eb="3">
      <t>イズミオオツ</t>
    </rPh>
    <rPh sb="3" eb="4">
      <t>シ</t>
    </rPh>
    <rPh sb="4" eb="7">
      <t>アビコ</t>
    </rPh>
    <phoneticPr fontId="5"/>
  </si>
  <si>
    <t>いずみおおつしあびこ</t>
    <phoneticPr fontId="5"/>
  </si>
  <si>
    <t>大阪府</t>
  </si>
  <si>
    <t>0725-58-8231</t>
    <phoneticPr fontId="5"/>
  </si>
  <si>
    <t>https://www.seichokai.or.jp/ozumc/</t>
    <phoneticPr fontId="5"/>
  </si>
  <si>
    <t>泉州</t>
    <rPh sb="0" eb="2">
      <t>センシュウ</t>
    </rPh>
    <phoneticPr fontId="5"/>
  </si>
  <si>
    <t>あり</t>
  </si>
  <si>
    <t>可</t>
  </si>
  <si>
    <t>はい</t>
  </si>
  <si>
    <t>いいえ</t>
  </si>
  <si>
    <t>なし</t>
    <phoneticPr fontId="5"/>
  </si>
  <si>
    <t>医療機関のwebサイトに掲載</t>
    <phoneticPr fontId="5"/>
  </si>
  <si>
    <t>がん化学療法認定看護師　1人</t>
    <phoneticPr fontId="1"/>
  </si>
  <si>
    <t>がん薬物療法認定薬剤師　1人</t>
    <rPh sb="13" eb="14">
      <t>ヒト</t>
    </rPh>
    <phoneticPr fontId="1"/>
  </si>
  <si>
    <t>緩和チームメンバーより各部署へ情報提供</t>
    <rPh sb="11" eb="12">
      <t>カク</t>
    </rPh>
    <phoneticPr fontId="5"/>
  </si>
  <si>
    <t>メールで案内</t>
    <rPh sb="4" eb="6">
      <t>アンナイ</t>
    </rPh>
    <phoneticPr fontId="5"/>
  </si>
  <si>
    <t>最新の結腸・直腸がんの治療について</t>
    <phoneticPr fontId="1"/>
  </si>
  <si>
    <t>がん看護について</t>
    <rPh sb="2" eb="4">
      <t>カンゴ</t>
    </rPh>
    <phoneticPr fontId="1"/>
  </si>
  <si>
    <t>ホームページに掲載</t>
    <phoneticPr fontId="1"/>
  </si>
  <si>
    <t>適切な機関に紹介</t>
  </si>
  <si>
    <t>自施設で対応</t>
  </si>
  <si>
    <t>医療機関のwebサイトに掲載</t>
    <phoneticPr fontId="1"/>
  </si>
  <si>
    <t>ホームページ掲載</t>
    <phoneticPr fontId="1"/>
  </si>
  <si>
    <t>日本医療機能評価機構 病院機能評価</t>
  </si>
  <si>
    <t>手術を要する肺がん患者は、連携するベルランド総合病院に紹介している。</t>
    <rPh sb="22" eb="24">
      <t>ソウゴウ</t>
    </rPh>
    <rPh sb="24" eb="26">
      <t>ビョウイン</t>
    </rPh>
    <phoneticPr fontId="1"/>
  </si>
  <si>
    <t>医用原子力技術研究振興財団へ申し込み済</t>
    <rPh sb="14" eb="15">
      <t>モウ</t>
    </rPh>
    <rPh sb="16" eb="17">
      <t>コ</t>
    </rPh>
    <rPh sb="18" eb="19">
      <t>スミ</t>
    </rPh>
    <phoneticPr fontId="5"/>
  </si>
  <si>
    <t>開院後の12月に実施予定</t>
    <rPh sb="10" eb="12">
      <t>ヨテイ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</si>
</sst>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
    <numFmt numFmtId="178" formatCode=";;;"/>
    <numFmt numFmtId="179" formatCode="#,###"/>
    <numFmt numFmtId="180" formatCode="[&lt;=999]000;[&lt;=9999]000\-00;000\-0000"/>
    <numFmt numFmtId="181" formatCode="#,##0.0_);[Red]\(#,##0.0\)"/>
    <numFmt numFmtId="182" formatCode="#,##0_ "/>
  </numFmts>
  <fonts count="54">
    <font>
      <sz val="11"/>
      <color theme="1"/>
      <name val="游ゴシック"/>
      <family val="2"/>
      <charset val="128"/>
      <scheme val="minor"/>
    </font>
    <font>
      <sz val="6"/>
      <name val="ＭＳ Ｐゴシック"/>
      <family val="3"/>
      <charset val="128"/>
    </font>
    <font>
      <sz val="7"/>
      <color theme="1"/>
      <name val="ＭＳ Ｐゴシック"/>
      <family val="3"/>
      <charset val="128"/>
    </font>
    <font>
      <sz val="11"/>
      <name val="游ゴシック"/>
      <family val="3"/>
      <charset val="128"/>
      <scheme val="minor"/>
    </font>
    <font>
      <sz val="11"/>
      <name val="ＭＳ Ｐゴシック"/>
      <family val="3"/>
      <charset val="128"/>
    </font>
    <font>
      <sz val="6"/>
      <name val="游ゴシック"/>
      <family val="2"/>
      <charset val="128"/>
      <scheme val="minor"/>
    </font>
    <font>
      <sz val="11"/>
      <color rgb="FFFF0000"/>
      <name val="ＭＳ Ｐゴシック"/>
      <family val="3"/>
      <charset val="128"/>
    </font>
    <font>
      <sz val="9"/>
      <name val="ＭＳ Ｐゴシック"/>
      <family val="3"/>
      <charset val="128"/>
    </font>
    <font>
      <sz val="11"/>
      <color theme="0"/>
      <name val="ＭＳ Ｐゴシック"/>
      <family val="3"/>
      <charset val="128"/>
    </font>
    <font>
      <b/>
      <sz val="11"/>
      <color rgb="FFFF0000"/>
      <name val="ＭＳ Ｐゴシック"/>
      <family val="3"/>
      <charset val="128"/>
    </font>
    <font>
      <sz val="11"/>
      <color theme="1"/>
      <name val="ＭＳ Ｐゴシック"/>
      <family val="3"/>
      <charset val="128"/>
    </font>
    <font>
      <sz val="11"/>
      <color theme="1"/>
      <name val="游ゴシック"/>
      <family val="3"/>
      <charset val="128"/>
      <scheme val="minor"/>
    </font>
    <font>
      <sz val="11"/>
      <color theme="1"/>
      <name val="游ゴシック"/>
      <family val="2"/>
      <charset val="128"/>
      <scheme val="minor"/>
    </font>
    <font>
      <b/>
      <sz val="14"/>
      <name val="ＭＳ Ｐゴシック"/>
      <family val="3"/>
      <charset val="128"/>
    </font>
    <font>
      <b/>
      <sz val="10"/>
      <name val="ＭＳ Ｐゴシック"/>
      <family val="3"/>
      <charset val="128"/>
    </font>
    <font>
      <sz val="12"/>
      <name val="ＭＳ Ｐゴシック"/>
      <family val="3"/>
      <charset val="128"/>
    </font>
    <font>
      <sz val="10"/>
      <name val="ＭＳ Ｐゴシック"/>
      <family val="3"/>
      <charset val="128"/>
    </font>
    <font>
      <sz val="10"/>
      <color theme="5"/>
      <name val="ＭＳ Ｐゴシック"/>
      <family val="3"/>
      <charset val="128"/>
    </font>
    <font>
      <sz val="8"/>
      <color theme="1"/>
      <name val="ＭＳ Ｐゴシック"/>
      <family val="3"/>
      <charset val="128"/>
    </font>
    <font>
      <sz val="18"/>
      <name val="ＭＳ Ｐゴシック"/>
      <family val="3"/>
      <charset val="128"/>
    </font>
    <font>
      <sz val="8"/>
      <name val="ＭＳ Ｐゴシック"/>
      <family val="3"/>
      <charset val="128"/>
    </font>
    <font>
      <b/>
      <sz val="10"/>
      <color theme="1"/>
      <name val="ＭＳ Ｐゴシック"/>
      <family val="3"/>
      <charset val="128"/>
    </font>
    <font>
      <sz val="10"/>
      <color theme="1"/>
      <name val="ＭＳ Ｐゴシック"/>
      <family val="3"/>
      <charset val="128"/>
    </font>
    <font>
      <sz val="8"/>
      <color indexed="10"/>
      <name val="ＭＳ Ｐゴシック"/>
      <family val="3"/>
      <charset val="128"/>
    </font>
    <font>
      <sz val="10"/>
      <color indexed="60"/>
      <name val="ＭＳ Ｐゴシック"/>
      <family val="3"/>
      <charset val="128"/>
    </font>
    <font>
      <sz val="12"/>
      <color theme="1"/>
      <name val="ＭＳ Ｐゴシック"/>
      <family val="3"/>
      <charset val="128"/>
    </font>
    <font>
      <u/>
      <sz val="8"/>
      <color indexed="12"/>
      <name val="ＭＳ Ｐゴシック"/>
      <family val="3"/>
      <charset val="128"/>
    </font>
    <font>
      <sz val="14"/>
      <name val="ＭＳ Ｐゴシック"/>
      <family val="3"/>
      <charset val="128"/>
    </font>
    <font>
      <b/>
      <u/>
      <sz val="12"/>
      <color rgb="FFFF0000"/>
      <name val="ＭＳ Ｐゴシック"/>
      <family val="3"/>
      <charset val="128"/>
    </font>
    <font>
      <b/>
      <sz val="22"/>
      <color theme="1"/>
      <name val="ＭＳ Ｐゴシック"/>
      <family val="3"/>
      <charset val="128"/>
    </font>
    <font>
      <u/>
      <sz val="18"/>
      <color rgb="FFFF0000"/>
      <name val="ＭＳ Ｐゴシック"/>
      <family val="3"/>
      <charset val="128"/>
    </font>
    <font>
      <sz val="12"/>
      <color rgb="FFFF0000"/>
      <name val="ＭＳ Ｐゴシック"/>
      <family val="3"/>
      <charset val="128"/>
    </font>
    <font>
      <sz val="14"/>
      <color rgb="FFFF0000"/>
      <name val="ＭＳ Ｐゴシック"/>
      <family val="3"/>
      <charset val="128"/>
    </font>
    <font>
      <sz val="16"/>
      <name val="ＭＳ Ｐゴシック"/>
      <family val="3"/>
      <charset val="128"/>
    </font>
    <font>
      <sz val="11"/>
      <color rgb="FF9C6500"/>
      <name val="游ゴシック"/>
      <family val="3"/>
      <charset val="128"/>
      <scheme val="minor"/>
    </font>
    <font>
      <sz val="14"/>
      <color theme="1"/>
      <name val="ＭＳ Ｐゴシック"/>
      <family val="3"/>
      <charset val="128"/>
    </font>
    <font>
      <sz val="14"/>
      <color rgb="FF000000"/>
      <name val="ＭＳ Ｐゴシック"/>
      <family val="3"/>
      <charset val="128"/>
    </font>
    <font>
      <b/>
      <sz val="14"/>
      <color rgb="FFFF0000"/>
      <name val="ＭＳ Ｐゴシック"/>
      <family val="3"/>
      <charset val="128"/>
    </font>
    <font>
      <sz val="12"/>
      <color rgb="FF000000"/>
      <name val="ＭＳ Ｐゴシック"/>
      <family val="3"/>
      <charset val="128"/>
    </font>
    <font>
      <u/>
      <sz val="14"/>
      <color rgb="FF000000"/>
      <name val="ＭＳ Ｐゴシック"/>
      <family val="3"/>
      <charset val="128"/>
    </font>
    <font>
      <sz val="14"/>
      <color rgb="FF000000"/>
      <name val="游ゴシック"/>
      <family val="3"/>
      <charset val="128"/>
      <scheme val="minor"/>
    </font>
    <font>
      <sz val="13"/>
      <color rgb="FF000000"/>
      <name val="ＭＳ Ｐゴシック"/>
      <family val="3"/>
      <charset val="128"/>
    </font>
    <font>
      <sz val="14"/>
      <color rgb="FF000000"/>
      <name val="ＭＳ Ｐゴシック "/>
      <family val="3"/>
      <charset val="128"/>
    </font>
    <font>
      <sz val="13"/>
      <name val="ＭＳ Ｐゴシック"/>
      <family val="3"/>
      <charset val="128"/>
    </font>
    <font>
      <strike/>
      <sz val="14"/>
      <name val="ＭＳ Ｐゴシック"/>
      <family val="3"/>
      <charset val="128"/>
    </font>
    <font>
      <strike/>
      <sz val="10"/>
      <name val="ＭＳ Ｐゴシック"/>
      <family val="3"/>
      <charset val="128"/>
    </font>
    <font>
      <sz val="24"/>
      <name val="ＭＳ Ｐゴシック"/>
      <family val="3"/>
      <charset val="128"/>
    </font>
    <font>
      <b/>
      <sz val="11"/>
      <name val="ＭＳ Ｐゴシック"/>
      <family val="3"/>
      <charset val="128"/>
    </font>
    <font>
      <b/>
      <u/>
      <sz val="14"/>
      <color theme="1"/>
      <name val="ＭＳ Ｐゴシック"/>
      <family val="3"/>
      <charset val="128"/>
    </font>
    <font>
      <i/>
      <sz val="12"/>
      <color theme="0"/>
      <name val="ＭＳ Ｐゴシック"/>
      <family val="3"/>
      <charset val="128"/>
    </font>
    <font>
      <b/>
      <u/>
      <sz val="14"/>
      <name val="ＭＳ Ｐゴシック"/>
      <family val="3"/>
      <charset val="128"/>
    </font>
    <font>
      <sz val="11"/>
      <color indexed="8"/>
      <name val="ＭＳ Ｐゴシック"/>
      <family val="3"/>
      <charset val="128"/>
    </font>
    <font>
      <sz val="11"/>
      <color rgb="FF000000"/>
      <name val="ＭＳ Ｐゴシック"/>
      <family val="3"/>
      <charset val="128"/>
    </font>
    <font>
      <sz val="9"/>
      <color theme="1"/>
      <name val="ＭＳ Ｐゴシック"/>
      <family val="3"/>
      <charset val="128"/>
    </font>
  </fonts>
  <fills count="26">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00"/>
        <bgColor indexed="64"/>
      </patternFill>
    </fill>
    <fill>
      <patternFill patternType="solid">
        <fgColor theme="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CCCCFF"/>
        <bgColor indexed="64"/>
      </patternFill>
    </fill>
    <fill>
      <patternFill patternType="solid">
        <fgColor indexed="47"/>
        <bgColor indexed="64"/>
      </patternFill>
    </fill>
    <fill>
      <patternFill patternType="solid">
        <fgColor rgb="FFFF0000"/>
        <bgColor indexed="64"/>
      </patternFill>
    </fill>
    <fill>
      <patternFill patternType="solid">
        <fgColor rgb="FFFFFFCC"/>
        <bgColor indexed="64"/>
      </patternFill>
    </fill>
    <fill>
      <patternFill patternType="solid">
        <fgColor rgb="FFFFEB9C"/>
      </patternFill>
    </fill>
    <fill>
      <patternFill patternType="solid">
        <fgColor indexed="26"/>
        <bgColor indexed="64"/>
      </patternFill>
    </fill>
    <fill>
      <patternFill patternType="solid">
        <fgColor indexed="47"/>
        <bgColor indexed="9"/>
      </patternFill>
    </fill>
    <fill>
      <patternFill patternType="solid">
        <fgColor indexed="26"/>
        <bgColor indexed="42"/>
      </patternFill>
    </fill>
    <fill>
      <patternFill patternType="solid">
        <fgColor rgb="FFFFFFFF"/>
        <bgColor indexed="64"/>
      </patternFill>
    </fill>
    <fill>
      <patternFill patternType="solid">
        <fgColor rgb="FFFFCC99"/>
        <bgColor indexed="42"/>
      </patternFill>
    </fill>
    <fill>
      <patternFill patternType="solid">
        <fgColor indexed="47"/>
        <bgColor indexed="26"/>
      </patternFill>
    </fill>
    <fill>
      <patternFill patternType="solid">
        <fgColor theme="8" tint="0.79998168889431442"/>
        <bgColor indexed="64"/>
      </patternFill>
    </fill>
    <fill>
      <patternFill patternType="solid">
        <fgColor indexed="9"/>
      </patternFill>
    </fill>
    <fill>
      <patternFill patternType="solid">
        <fgColor indexed="47"/>
      </patternFill>
    </fill>
    <fill>
      <patternFill patternType="solid">
        <fgColor indexed="65"/>
      </patternFill>
    </fill>
    <fill>
      <patternFill patternType="solid">
        <fgColor indexed="42"/>
      </patternFill>
    </fill>
    <fill>
      <patternFill patternType="solid">
        <fgColor rgb="FFCCFFCC"/>
        <bgColor indexed="64"/>
      </patternFill>
    </fill>
    <fill>
      <patternFill patternType="solid">
        <fgColor indexed="26"/>
      </patternFill>
    </fill>
  </fills>
  <borders count="126">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theme="0"/>
      </left>
      <right style="thin">
        <color theme="0"/>
      </right>
      <top/>
      <bottom style="thin">
        <color indexed="64"/>
      </bottom>
      <diagonal/>
    </border>
    <border>
      <left/>
      <right style="thin">
        <color indexed="64"/>
      </right>
      <top/>
      <bottom/>
      <diagonal/>
    </border>
    <border>
      <left style="dashed">
        <color auto="1"/>
      </left>
      <right style="dashed">
        <color auto="1"/>
      </right>
      <top style="dashed">
        <color auto="1"/>
      </top>
      <bottom/>
      <diagonal/>
    </border>
    <border>
      <left/>
      <right style="thin">
        <color indexed="64"/>
      </right>
      <top style="thin">
        <color indexed="64"/>
      </top>
      <bottom/>
      <diagonal/>
    </border>
    <border>
      <left style="dashed">
        <color auto="1"/>
      </left>
      <right style="dashed">
        <color auto="1"/>
      </right>
      <top/>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style="dashed">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auto="1"/>
      </top>
      <bottom style="hair">
        <color indexed="64"/>
      </bottom>
      <diagonal/>
    </border>
    <border>
      <left style="thin">
        <color indexed="64"/>
      </left>
      <right style="medium">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dashed">
        <color indexed="64"/>
      </left>
      <right/>
      <top style="dashed">
        <color indexed="64"/>
      </top>
      <bottom/>
      <diagonal/>
    </border>
    <border>
      <left style="dashed">
        <color indexed="64"/>
      </left>
      <right/>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dashed">
        <color indexed="64"/>
      </left>
      <right style="thin">
        <color indexed="64"/>
      </right>
      <top style="dashed">
        <color indexed="64"/>
      </top>
      <bottom/>
      <diagonal/>
    </border>
    <border>
      <left style="dashed">
        <color indexed="64"/>
      </left>
      <right/>
      <top/>
      <bottom/>
      <diagonal/>
    </border>
    <border>
      <left style="dashed">
        <color indexed="64"/>
      </left>
      <right style="medium">
        <color indexed="64"/>
      </right>
      <top style="dashed">
        <color indexed="64"/>
      </top>
      <bottom/>
      <diagonal/>
    </border>
    <border>
      <left style="dashed">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dashed">
        <color indexed="64"/>
      </left>
      <right style="thin">
        <color indexed="64"/>
      </right>
      <top style="hair">
        <color indexed="64"/>
      </top>
      <bottom style="dashed">
        <color indexed="64"/>
      </bottom>
      <diagonal/>
    </border>
    <border>
      <left style="thin">
        <color indexed="64"/>
      </left>
      <right style="medium">
        <color indexed="64"/>
      </right>
      <top style="hair">
        <color indexed="64"/>
      </top>
      <bottom style="dashed">
        <color indexed="64"/>
      </bottom>
      <diagonal/>
    </border>
    <border>
      <left style="thin">
        <color indexed="64"/>
      </left>
      <right style="thin">
        <color indexed="64"/>
      </right>
      <top style="hair">
        <color indexed="64"/>
      </top>
      <bottom style="dashed">
        <color indexed="64"/>
      </bottom>
      <diagonal/>
    </border>
    <border>
      <left style="dashed">
        <color indexed="64"/>
      </left>
      <right style="medium">
        <color indexed="64"/>
      </right>
      <top/>
      <bottom style="dashed">
        <color indexed="64"/>
      </bottom>
      <diagonal/>
    </border>
    <border>
      <left style="dashed">
        <color indexed="64"/>
      </left>
      <right style="thin">
        <color indexed="64"/>
      </right>
      <top/>
      <bottom style="dashed">
        <color indexed="64"/>
      </bottom>
      <diagonal/>
    </border>
    <border>
      <left style="dashed">
        <color indexed="64"/>
      </left>
      <right style="medium">
        <color indexed="64"/>
      </right>
      <top style="hair">
        <color indexed="64"/>
      </top>
      <bottom style="hair">
        <color indexed="64"/>
      </bottom>
      <diagonal/>
    </border>
    <border>
      <left style="dashed">
        <color indexed="64"/>
      </left>
      <right style="thin">
        <color indexed="64"/>
      </right>
      <top style="hair">
        <color indexed="64"/>
      </top>
      <bottom style="thin">
        <color indexed="64"/>
      </bottom>
      <diagonal/>
    </border>
    <border>
      <left style="dashed">
        <color indexed="64"/>
      </left>
      <right style="medium">
        <color indexed="64"/>
      </right>
      <top style="hair">
        <color indexed="64"/>
      </top>
      <bottom style="thin">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style="medium">
        <color indexed="64"/>
      </right>
      <top style="dashed">
        <color indexed="64"/>
      </top>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dashed">
        <color indexed="64"/>
      </bottom>
      <diagonal/>
    </border>
    <border>
      <left/>
      <right/>
      <top style="medium">
        <color auto="1"/>
      </top>
      <bottom/>
      <diagonal/>
    </border>
    <border>
      <left style="thin">
        <color indexed="64"/>
      </left>
      <right style="thin">
        <color indexed="64"/>
      </right>
      <top/>
      <bottom style="dashed">
        <color indexed="64"/>
      </bottom>
      <diagonal/>
    </border>
    <border>
      <left style="thin">
        <color indexed="64"/>
      </left>
      <right style="medium">
        <color indexed="64"/>
      </right>
      <top style="dash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ashed">
        <color indexed="64"/>
      </top>
      <bottom style="hair">
        <color indexed="64"/>
      </bottom>
      <diagonal/>
    </border>
    <border>
      <left style="medium">
        <color indexed="64"/>
      </left>
      <right style="thin">
        <color indexed="64"/>
      </right>
      <top style="dashed">
        <color indexed="64"/>
      </top>
      <bottom style="hair">
        <color indexed="64"/>
      </bottom>
      <diagonal/>
    </border>
    <border>
      <left/>
      <right style="thin">
        <color indexed="64"/>
      </right>
      <top style="hair">
        <color indexed="64"/>
      </top>
      <bottom/>
      <diagonal/>
    </border>
    <border>
      <left/>
      <right style="thin">
        <color indexed="64"/>
      </right>
      <top style="dashed">
        <color indexed="64"/>
      </top>
      <bottom style="thin">
        <color indexed="64"/>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hair">
        <color indexed="64"/>
      </bottom>
      <diagonal/>
    </border>
    <border>
      <left/>
      <right style="thin">
        <color indexed="64"/>
      </right>
      <top style="thin">
        <color indexed="64"/>
      </top>
      <bottom style="dashed">
        <color indexed="64"/>
      </bottom>
      <diagonal/>
    </border>
    <border>
      <left style="medium">
        <color indexed="64"/>
      </left>
      <right style="thin">
        <color indexed="64"/>
      </right>
      <top style="hair">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style="hair">
        <color indexed="64"/>
      </top>
      <bottom style="thin">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dotted">
        <color indexed="64"/>
      </left>
      <right style="dotted">
        <color indexed="64"/>
      </right>
      <top style="dotted">
        <color indexed="64"/>
      </top>
      <bottom/>
      <diagonal/>
    </border>
    <border>
      <left style="dotted">
        <color indexed="64"/>
      </left>
      <right/>
      <top/>
      <bottom/>
      <diagonal/>
    </border>
    <border>
      <left style="dotted">
        <color indexed="64"/>
      </left>
      <right style="dotted">
        <color indexed="64"/>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diagonal/>
    </border>
    <border>
      <left style="hair">
        <color indexed="64"/>
      </left>
      <right/>
      <top style="hair">
        <color indexed="64"/>
      </top>
      <bottom style="hair">
        <color indexed="64"/>
      </bottom>
      <diagonal/>
    </border>
    <border>
      <left/>
      <right/>
      <top/>
      <bottom style="hair">
        <color indexed="64"/>
      </bottom>
      <diagonal/>
    </border>
    <border>
      <left style="dotted">
        <color indexed="64"/>
      </left>
      <right style="dotted">
        <color indexed="64"/>
      </right>
      <top/>
      <bottom style="dotted">
        <color indexed="64"/>
      </bottom>
      <diagonal/>
    </border>
    <border>
      <left style="medium">
        <color rgb="FFFF0000"/>
      </left>
      <right style="medium">
        <color rgb="FFFF0000"/>
      </right>
      <top style="medium">
        <color rgb="FFFF0000"/>
      </top>
      <bottom style="medium">
        <color rgb="FFFF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hair">
        <color indexed="64"/>
      </bottom>
      <diagonal/>
    </border>
    <border>
      <left/>
      <right/>
      <top/>
      <bottom style="medium">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top style="medium">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thin">
        <color indexed="64"/>
      </left>
      <right/>
      <top style="hair">
        <color indexed="64"/>
      </top>
      <bottom/>
      <diagonal/>
    </border>
    <border>
      <left style="thin">
        <color indexed="64"/>
      </left>
      <right/>
      <top/>
      <bottom style="hair">
        <color theme="1"/>
      </bottom>
      <diagonal/>
    </border>
    <border>
      <left/>
      <right/>
      <top/>
      <bottom style="hair">
        <color theme="1"/>
      </bottom>
      <diagonal/>
    </border>
    <border>
      <left/>
      <right style="thin">
        <color indexed="64"/>
      </right>
      <top/>
      <bottom style="hair">
        <color theme="1"/>
      </bottom>
      <diagonal/>
    </border>
    <border>
      <left style="thin">
        <color indexed="64"/>
      </left>
      <right style="hair">
        <color indexed="64"/>
      </right>
      <top/>
      <bottom/>
      <diagonal/>
    </border>
    <border>
      <left style="hair">
        <color indexed="64"/>
      </left>
      <right/>
      <top/>
      <bottom/>
      <diagonal/>
    </border>
    <border>
      <left/>
      <right style="hair">
        <color indexed="64"/>
      </right>
      <top/>
      <bottom/>
      <diagonal/>
    </border>
    <border>
      <left style="hair">
        <color indexed="64"/>
      </left>
      <right/>
      <top style="hair">
        <color indexed="64"/>
      </top>
      <bottom/>
      <diagonal/>
    </border>
    <border>
      <left style="hair">
        <color indexed="64"/>
      </left>
      <right style="hair">
        <color indexed="64"/>
      </right>
      <top/>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bottom style="hair">
        <color indexed="64"/>
      </bottom>
      <diagonal/>
    </border>
    <border>
      <left style="medium">
        <color indexed="64"/>
      </left>
      <right/>
      <top style="hair">
        <color indexed="64"/>
      </top>
      <bottom style="hair">
        <color indexed="64"/>
      </bottom>
      <diagonal/>
    </border>
    <border>
      <left/>
      <right style="thick">
        <color indexed="10"/>
      </right>
      <top/>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dotted">
        <color indexed="64"/>
      </bottom>
      <diagonal/>
    </border>
    <border>
      <left/>
      <right style="dotted">
        <color indexed="64"/>
      </right>
      <top/>
      <bottom/>
      <diagonal/>
    </border>
    <border>
      <left style="hair">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s>
  <cellStyleXfs count="7">
    <xf numFmtId="0" fontId="0" fillId="0" borderId="0">
      <alignment vertical="center"/>
    </xf>
    <xf numFmtId="0" fontId="4" fillId="0" borderId="0">
      <alignment vertical="center"/>
    </xf>
    <xf numFmtId="0" fontId="11"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6" fillId="0" borderId="0" applyNumberFormat="0" applyFill="0" applyBorder="0" applyAlignment="0" applyProtection="0">
      <alignment vertical="top"/>
      <protection locked="0"/>
    </xf>
    <xf numFmtId="0" fontId="34" fillId="12" borderId="0" applyNumberFormat="0" applyBorder="0" applyAlignment="0" applyProtection="0">
      <alignment vertical="center"/>
    </xf>
  </cellStyleXfs>
  <cellXfs count="724">
    <xf numFmtId="0" fontId="0" fillId="0" borderId="0" xfId="0">
      <alignment vertical="center"/>
    </xf>
    <xf numFmtId="0" fontId="4" fillId="2" borderId="4" xfId="1" applyFill="1" applyBorder="1" applyAlignment="1">
      <alignment horizontal="center" vertical="center"/>
    </xf>
    <xf numFmtId="0" fontId="4" fillId="2" borderId="0" xfId="1" applyFill="1">
      <alignment vertical="center"/>
    </xf>
    <xf numFmtId="0" fontId="4" fillId="2" borderId="0" xfId="1" applyFill="1" applyAlignment="1">
      <alignment vertical="center" wrapText="1"/>
    </xf>
    <xf numFmtId="0" fontId="4" fillId="2" borderId="0" xfId="1" applyFill="1" applyAlignment="1">
      <alignment horizontal="center" vertical="center" wrapText="1"/>
    </xf>
    <xf numFmtId="0" fontId="6" fillId="2" borderId="0" xfId="1" applyFont="1" applyFill="1">
      <alignment vertical="center"/>
    </xf>
    <xf numFmtId="0" fontId="7" fillId="2" borderId="0" xfId="1" applyFont="1" applyFill="1" applyAlignment="1">
      <alignment horizontal="center" vertical="center"/>
    </xf>
    <xf numFmtId="0" fontId="4" fillId="2" borderId="0" xfId="1" applyFill="1" applyAlignment="1">
      <alignment horizontal="left" vertical="center"/>
    </xf>
    <xf numFmtId="0" fontId="4" fillId="2" borderId="0" xfId="1" applyFill="1" applyAlignment="1">
      <alignment horizontal="center" vertical="center"/>
    </xf>
    <xf numFmtId="0" fontId="8" fillId="2" borderId="0" xfId="1" applyFont="1" applyFill="1">
      <alignment vertical="center"/>
    </xf>
    <xf numFmtId="0" fontId="9" fillId="2" borderId="0" xfId="1" applyFont="1" applyFill="1" applyAlignment="1">
      <alignment horizontal="center" vertical="center" wrapText="1"/>
    </xf>
    <xf numFmtId="0" fontId="8" fillId="5" borderId="0" xfId="1" applyFont="1" applyFill="1" applyAlignment="1">
      <alignment horizontal="left" vertical="center"/>
    </xf>
    <xf numFmtId="0" fontId="4" fillId="5" borderId="0" xfId="1" quotePrefix="1" applyFill="1" applyAlignment="1">
      <alignment horizontal="center" vertical="center"/>
    </xf>
    <xf numFmtId="0" fontId="8" fillId="5" borderId="18" xfId="1" applyFont="1" applyFill="1" applyBorder="1" applyAlignment="1">
      <alignment vertical="center" wrapText="1"/>
    </xf>
    <xf numFmtId="0" fontId="8" fillId="5" borderId="0" xfId="1" applyFont="1" applyFill="1" applyAlignment="1">
      <alignment horizontal="center" vertical="center" wrapText="1"/>
    </xf>
    <xf numFmtId="0" fontId="8" fillId="5" borderId="18" xfId="1" applyFont="1" applyFill="1" applyBorder="1" applyAlignment="1">
      <alignment horizontal="center" vertical="center" wrapText="1"/>
    </xf>
    <xf numFmtId="0" fontId="8" fillId="5" borderId="19" xfId="1" applyFont="1" applyFill="1" applyBorder="1" applyAlignment="1">
      <alignment horizontal="center" vertical="center" wrapText="1"/>
    </xf>
    <xf numFmtId="0" fontId="4" fillId="2" borderId="20" xfId="1" applyFill="1" applyBorder="1" applyAlignment="1">
      <alignment horizontal="left" vertical="center"/>
    </xf>
    <xf numFmtId="0" fontId="10" fillId="6" borderId="14" xfId="1" quotePrefix="1" applyFont="1" applyFill="1" applyBorder="1" applyAlignment="1">
      <alignment horizontal="center" vertical="center"/>
    </xf>
    <xf numFmtId="0" fontId="4" fillId="6" borderId="15" xfId="1" applyFill="1" applyBorder="1" applyAlignment="1">
      <alignment horizontal="left" vertical="center"/>
    </xf>
    <xf numFmtId="0" fontId="4" fillId="6" borderId="15" xfId="1" applyFill="1" applyBorder="1" applyAlignment="1">
      <alignment horizontal="center" vertical="center"/>
    </xf>
    <xf numFmtId="0" fontId="4" fillId="6" borderId="21" xfId="1" applyFill="1" applyBorder="1">
      <alignment vertical="center"/>
    </xf>
    <xf numFmtId="0" fontId="4" fillId="6" borderId="21" xfId="1" applyFill="1" applyBorder="1" applyAlignment="1">
      <alignment horizontal="center" vertical="center"/>
    </xf>
    <xf numFmtId="0" fontId="4" fillId="6" borderId="21" xfId="1" applyFill="1" applyBorder="1" applyAlignment="1">
      <alignment horizontal="left" vertical="center" wrapText="1"/>
    </xf>
    <xf numFmtId="0" fontId="4" fillId="2" borderId="22" xfId="1" applyFill="1" applyBorder="1" applyAlignment="1" applyProtection="1">
      <alignment horizontal="left" vertical="center"/>
      <protection locked="0"/>
    </xf>
    <xf numFmtId="0" fontId="4" fillId="2" borderId="3" xfId="1" applyFill="1" applyBorder="1" applyAlignment="1">
      <alignment horizontal="center" vertical="center"/>
    </xf>
    <xf numFmtId="0" fontId="4" fillId="7" borderId="14" xfId="1" quotePrefix="1" applyFill="1" applyBorder="1" applyAlignment="1">
      <alignment horizontal="center" vertical="center"/>
    </xf>
    <xf numFmtId="0" fontId="4" fillId="7" borderId="15" xfId="1" applyFill="1" applyBorder="1" applyAlignment="1">
      <alignment horizontal="left" vertical="center"/>
    </xf>
    <xf numFmtId="0" fontId="4" fillId="7" borderId="15" xfId="1" applyFill="1" applyBorder="1" applyAlignment="1">
      <alignment horizontal="center" vertical="center"/>
    </xf>
    <xf numFmtId="0" fontId="4" fillId="7" borderId="21" xfId="1" applyFill="1" applyBorder="1" applyAlignment="1">
      <alignment vertical="center" wrapText="1"/>
    </xf>
    <xf numFmtId="0" fontId="4" fillId="7" borderId="21" xfId="1" applyFill="1" applyBorder="1" applyAlignment="1">
      <alignment horizontal="center" vertical="center" wrapText="1"/>
    </xf>
    <xf numFmtId="0" fontId="4" fillId="7" borderId="21" xfId="1" applyFill="1" applyBorder="1" applyAlignment="1">
      <alignment horizontal="left" vertical="center" wrapText="1"/>
    </xf>
    <xf numFmtId="0" fontId="10" fillId="8" borderId="14" xfId="1" applyFont="1" applyFill="1" applyBorder="1" applyAlignment="1">
      <alignment horizontal="center" vertical="center"/>
    </xf>
    <xf numFmtId="0" fontId="10" fillId="8" borderId="15" xfId="1" applyFont="1" applyFill="1" applyBorder="1" applyAlignment="1">
      <alignment horizontal="left" vertical="center"/>
    </xf>
    <xf numFmtId="0" fontId="10" fillId="8" borderId="15" xfId="1" applyFont="1" applyFill="1" applyBorder="1" applyAlignment="1">
      <alignment horizontal="center" vertical="center"/>
    </xf>
    <xf numFmtId="0" fontId="10" fillId="8" borderId="21" xfId="1" applyFont="1" applyFill="1" applyBorder="1" applyAlignment="1">
      <alignment vertical="center" wrapText="1"/>
    </xf>
    <xf numFmtId="0" fontId="4" fillId="8" borderId="21" xfId="1" applyFill="1" applyBorder="1" applyAlignment="1">
      <alignment horizontal="center" vertical="center" wrapText="1"/>
    </xf>
    <xf numFmtId="0" fontId="4" fillId="8" borderId="21" xfId="1" applyFill="1" applyBorder="1" applyAlignment="1">
      <alignment vertical="center" wrapText="1"/>
    </xf>
    <xf numFmtId="0" fontId="4" fillId="8" borderId="21" xfId="1" applyFill="1" applyBorder="1" applyAlignment="1">
      <alignment horizontal="left" vertical="center" wrapText="1"/>
    </xf>
    <xf numFmtId="0" fontId="10" fillId="2" borderId="3" xfId="1" applyFont="1" applyFill="1" applyBorder="1" applyAlignment="1">
      <alignment horizontal="center" vertical="center"/>
    </xf>
    <xf numFmtId="0" fontId="10" fillId="2" borderId="14" xfId="1" applyFont="1" applyFill="1" applyBorder="1" applyAlignment="1">
      <alignment horizontal="center" vertical="center"/>
    </xf>
    <xf numFmtId="0" fontId="10" fillId="2" borderId="15" xfId="1" applyFont="1" applyFill="1" applyBorder="1" applyAlignment="1">
      <alignment horizontal="center" vertical="center"/>
    </xf>
    <xf numFmtId="0" fontId="10" fillId="2" borderId="8" xfId="1" applyFont="1" applyFill="1" applyBorder="1" applyAlignment="1">
      <alignment vertical="center" wrapText="1"/>
    </xf>
    <xf numFmtId="0" fontId="4" fillId="2" borderId="8" xfId="1" applyFill="1" applyBorder="1" applyAlignment="1">
      <alignment horizontal="center" vertical="center" wrapText="1"/>
    </xf>
    <xf numFmtId="0" fontId="4" fillId="9" borderId="4" xfId="1" applyFill="1" applyBorder="1" applyAlignment="1" applyProtection="1">
      <alignment horizontal="center" vertical="center"/>
      <protection locked="0"/>
    </xf>
    <xf numFmtId="0" fontId="4" fillId="2" borderId="8" xfId="1" applyFill="1" applyBorder="1" applyAlignment="1">
      <alignment horizontal="left" vertical="center" wrapText="1"/>
    </xf>
    <xf numFmtId="0" fontId="7" fillId="2" borderId="1" xfId="1" applyFont="1" applyFill="1" applyBorder="1" applyAlignment="1">
      <alignment horizontal="center" vertical="center"/>
    </xf>
    <xf numFmtId="0" fontId="10" fillId="2" borderId="2" xfId="1" applyFont="1" applyFill="1" applyBorder="1" applyAlignment="1">
      <alignment horizontal="center" vertical="center"/>
    </xf>
    <xf numFmtId="0" fontId="10" fillId="2" borderId="7" xfId="1" applyFont="1" applyFill="1" applyBorder="1" applyAlignment="1">
      <alignment horizontal="center" vertical="center"/>
    </xf>
    <xf numFmtId="0" fontId="10" fillId="2" borderId="23" xfId="1" applyFont="1" applyFill="1" applyBorder="1" applyAlignment="1">
      <alignment vertical="center" wrapText="1"/>
    </xf>
    <xf numFmtId="0" fontId="4" fillId="2" borderId="24" xfId="1" applyFill="1" applyBorder="1" applyAlignment="1">
      <alignment horizontal="center" vertical="center" wrapText="1"/>
    </xf>
    <xf numFmtId="0" fontId="4" fillId="2" borderId="23" xfId="1" applyFill="1" applyBorder="1" applyAlignment="1">
      <alignment horizontal="left" vertical="center" wrapText="1"/>
    </xf>
    <xf numFmtId="0" fontId="10" fillId="2" borderId="25" xfId="1" applyFont="1" applyFill="1" applyBorder="1" applyAlignment="1">
      <alignment vertical="center" wrapText="1"/>
    </xf>
    <xf numFmtId="0" fontId="4" fillId="2" borderId="25" xfId="1" applyFill="1" applyBorder="1" applyAlignment="1">
      <alignment horizontal="center" vertical="center" wrapText="1"/>
    </xf>
    <xf numFmtId="0" fontId="10" fillId="2" borderId="25" xfId="1" applyFont="1" applyFill="1" applyBorder="1" applyAlignment="1">
      <alignment horizontal="left" vertical="center" wrapText="1"/>
    </xf>
    <xf numFmtId="0" fontId="10" fillId="2" borderId="26" xfId="1" applyFont="1" applyFill="1" applyBorder="1" applyAlignment="1">
      <alignment horizontal="center" vertical="center"/>
    </xf>
    <xf numFmtId="0" fontId="10" fillId="2" borderId="27" xfId="1" applyFont="1" applyFill="1" applyBorder="1" applyAlignment="1">
      <alignment vertical="center" wrapText="1"/>
    </xf>
    <xf numFmtId="0" fontId="4" fillId="2" borderId="27" xfId="1" applyFill="1" applyBorder="1" applyAlignment="1">
      <alignment horizontal="center" vertical="center" wrapText="1"/>
    </xf>
    <xf numFmtId="0" fontId="10" fillId="2" borderId="27" xfId="1" applyFont="1" applyFill="1" applyBorder="1" applyAlignment="1">
      <alignment horizontal="left" vertical="center" wrapText="1"/>
    </xf>
    <xf numFmtId="0" fontId="10" fillId="2" borderId="27" xfId="1" applyFont="1" applyFill="1" applyBorder="1" applyAlignment="1">
      <alignment horizontal="center" vertical="center" wrapText="1"/>
    </xf>
    <xf numFmtId="0" fontId="10" fillId="2" borderId="28" xfId="1" applyFont="1" applyFill="1" applyBorder="1" applyAlignment="1">
      <alignment horizontal="center" vertical="center"/>
    </xf>
    <xf numFmtId="0" fontId="10" fillId="2" borderId="29" xfId="1" applyFont="1" applyFill="1" applyBorder="1" applyAlignment="1">
      <alignment vertical="center" wrapText="1"/>
    </xf>
    <xf numFmtId="0" fontId="10" fillId="2" borderId="29" xfId="1" applyFont="1" applyFill="1" applyBorder="1" applyAlignment="1">
      <alignment horizontal="center" vertical="center" wrapText="1"/>
    </xf>
    <xf numFmtId="0" fontId="10" fillId="2" borderId="29" xfId="1" applyFont="1" applyFill="1" applyBorder="1" applyAlignment="1">
      <alignment horizontal="left" vertical="center" wrapText="1"/>
    </xf>
    <xf numFmtId="0" fontId="10" fillId="2" borderId="25" xfId="1" applyFont="1" applyFill="1" applyBorder="1" applyAlignment="1">
      <alignment horizontal="center" vertical="center" wrapText="1"/>
    </xf>
    <xf numFmtId="0" fontId="3" fillId="3" borderId="4" xfId="1" applyFont="1" applyFill="1" applyBorder="1" applyAlignment="1" applyProtection="1">
      <alignment horizontal="center" vertical="center"/>
      <protection locked="0"/>
    </xf>
    <xf numFmtId="0" fontId="4" fillId="4" borderId="0" xfId="1" applyFill="1">
      <alignment vertical="center"/>
    </xf>
    <xf numFmtId="0" fontId="4" fillId="10" borderId="0" xfId="1" applyFill="1">
      <alignment vertical="center"/>
    </xf>
    <xf numFmtId="0" fontId="10" fillId="2" borderId="30" xfId="1" applyFont="1" applyFill="1" applyBorder="1" applyAlignment="1">
      <alignment horizontal="center" vertical="center"/>
    </xf>
    <xf numFmtId="0" fontId="10" fillId="2" borderId="31" xfId="1" applyFont="1" applyFill="1" applyBorder="1" applyAlignment="1">
      <alignment horizontal="center" vertical="center"/>
    </xf>
    <xf numFmtId="0" fontId="10" fillId="2" borderId="24" xfId="1" applyFont="1" applyFill="1" applyBorder="1" applyAlignment="1">
      <alignment horizontal="center" vertical="center" wrapText="1"/>
    </xf>
    <xf numFmtId="0" fontId="10" fillId="2" borderId="23" xfId="1" applyFont="1" applyFill="1" applyBorder="1" applyAlignment="1">
      <alignment horizontal="left" vertical="center" wrapText="1"/>
    </xf>
    <xf numFmtId="0" fontId="11" fillId="2" borderId="12" xfId="1" applyFont="1" applyFill="1" applyBorder="1" applyAlignment="1">
      <alignment horizontal="center" vertical="center"/>
    </xf>
    <xf numFmtId="0" fontId="10" fillId="2" borderId="13" xfId="1" applyFont="1" applyFill="1" applyBorder="1" applyAlignment="1">
      <alignment horizontal="center" vertical="center"/>
    </xf>
    <xf numFmtId="0" fontId="10" fillId="2" borderId="1" xfId="1" applyFont="1" applyFill="1" applyBorder="1" applyAlignment="1">
      <alignment vertical="center" wrapText="1"/>
    </xf>
    <xf numFmtId="0" fontId="10" fillId="2" borderId="1" xfId="1" applyFont="1" applyFill="1" applyBorder="1" applyAlignment="1">
      <alignment horizontal="center" vertical="center" wrapText="1"/>
    </xf>
    <xf numFmtId="0" fontId="10" fillId="2" borderId="1" xfId="1" applyFont="1" applyFill="1" applyBorder="1" applyAlignment="1">
      <alignment horizontal="left" vertical="center" wrapText="1"/>
    </xf>
    <xf numFmtId="0" fontId="10" fillId="2" borderId="8" xfId="1" applyFont="1" applyFill="1" applyBorder="1" applyAlignment="1">
      <alignment horizontal="center" vertical="center" wrapText="1"/>
    </xf>
    <xf numFmtId="0" fontId="11" fillId="11" borderId="4" xfId="2" applyFill="1" applyBorder="1" applyAlignment="1" applyProtection="1">
      <alignment horizontal="left" vertical="center" wrapText="1" shrinkToFit="1"/>
      <protection locked="0"/>
    </xf>
    <xf numFmtId="0" fontId="7" fillId="0" borderId="1" xfId="1" applyFont="1" applyBorder="1" applyAlignment="1">
      <alignment horizontal="center" vertical="center"/>
    </xf>
    <xf numFmtId="0" fontId="10" fillId="8" borderId="15" xfId="1" applyFont="1" applyFill="1" applyBorder="1" applyAlignment="1">
      <alignment horizontal="center" vertical="center" wrapText="1"/>
    </xf>
    <xf numFmtId="0" fontId="4" fillId="8" borderId="32" xfId="1" applyFill="1" applyBorder="1" applyAlignment="1" applyProtection="1">
      <alignment vertical="center" wrapText="1"/>
      <protection locked="0"/>
    </xf>
    <xf numFmtId="0" fontId="7" fillId="0" borderId="0" xfId="1" applyFont="1" applyAlignment="1">
      <alignment horizontal="center" vertical="center"/>
    </xf>
    <xf numFmtId="0" fontId="10" fillId="0" borderId="14" xfId="1" applyFont="1" applyBorder="1" applyAlignment="1">
      <alignment horizontal="left" vertical="center"/>
    </xf>
    <xf numFmtId="0" fontId="10" fillId="0" borderId="15" xfId="1" applyFont="1" applyBorder="1" applyAlignment="1">
      <alignment horizontal="left" vertical="center"/>
    </xf>
    <xf numFmtId="0" fontId="10" fillId="0" borderId="15" xfId="1" applyFont="1" applyBorder="1" applyAlignment="1">
      <alignment horizontal="center" vertical="center"/>
    </xf>
    <xf numFmtId="0" fontId="10" fillId="0" borderId="21" xfId="1" applyFont="1" applyBorder="1" applyAlignment="1">
      <alignment vertical="center" wrapText="1"/>
    </xf>
    <xf numFmtId="0" fontId="10" fillId="0" borderId="12" xfId="1" applyFont="1" applyBorder="1" applyAlignment="1">
      <alignment horizontal="center" vertical="center" wrapText="1"/>
    </xf>
    <xf numFmtId="0" fontId="4" fillId="0" borderId="21" xfId="1" applyBorder="1" applyAlignment="1">
      <alignment horizontal="left" vertical="center" wrapText="1"/>
    </xf>
    <xf numFmtId="0" fontId="10" fillId="0" borderId="3" xfId="1" applyFont="1" applyBorder="1" applyAlignment="1">
      <alignment horizontal="left" vertical="center"/>
    </xf>
    <xf numFmtId="0" fontId="10" fillId="0" borderId="15" xfId="1" applyFont="1" applyBorder="1" applyAlignment="1">
      <alignment horizontal="center" vertical="center" wrapText="1"/>
    </xf>
    <xf numFmtId="0" fontId="4" fillId="0" borderId="4" xfId="1" applyBorder="1" applyAlignment="1" applyProtection="1">
      <alignment vertical="center" wrapText="1"/>
      <protection locked="0"/>
    </xf>
    <xf numFmtId="0" fontId="10" fillId="2" borderId="0" xfId="1" applyFont="1" applyFill="1" applyAlignment="1">
      <alignment horizontal="center" vertical="center"/>
    </xf>
    <xf numFmtId="0" fontId="10" fillId="0" borderId="1" xfId="1" applyFont="1" applyBorder="1" applyAlignment="1">
      <alignment horizontal="left" vertical="center"/>
    </xf>
    <xf numFmtId="0" fontId="10" fillId="2" borderId="3" xfId="1" applyFont="1" applyFill="1" applyBorder="1">
      <alignment vertical="center"/>
    </xf>
    <xf numFmtId="0" fontId="10" fillId="2" borderId="34" xfId="1" applyFont="1" applyFill="1" applyBorder="1" applyAlignment="1">
      <alignment horizontal="right" vertical="center" wrapText="1"/>
    </xf>
    <xf numFmtId="0" fontId="10" fillId="2" borderId="34" xfId="1" applyFont="1" applyFill="1" applyBorder="1" applyAlignment="1">
      <alignment horizontal="center" vertical="center" wrapText="1"/>
    </xf>
    <xf numFmtId="0" fontId="4" fillId="2" borderId="34" xfId="1" applyFill="1" applyBorder="1" applyAlignment="1">
      <alignment horizontal="left" vertical="center" wrapText="1"/>
    </xf>
    <xf numFmtId="0" fontId="10" fillId="2" borderId="35" xfId="1" applyFont="1" applyFill="1" applyBorder="1" applyAlignment="1">
      <alignment horizontal="center" vertical="center" wrapText="1"/>
    </xf>
    <xf numFmtId="0" fontId="10" fillId="2" borderId="21" xfId="1" applyFont="1" applyFill="1" applyBorder="1" applyAlignment="1">
      <alignment horizontal="center" vertical="center"/>
    </xf>
    <xf numFmtId="0" fontId="10" fillId="2" borderId="36" xfId="1" applyFont="1" applyFill="1" applyBorder="1" applyAlignment="1">
      <alignment vertical="center" wrapText="1"/>
    </xf>
    <xf numFmtId="0" fontId="4" fillId="2" borderId="36" xfId="1" applyFill="1" applyBorder="1" applyAlignment="1">
      <alignment horizontal="left" vertical="center" wrapText="1"/>
    </xf>
    <xf numFmtId="0" fontId="7" fillId="4" borderId="1" xfId="1" applyFont="1" applyFill="1" applyBorder="1" applyAlignment="1">
      <alignment horizontal="center" vertical="center"/>
    </xf>
    <xf numFmtId="0" fontId="10" fillId="2" borderId="10" xfId="1" applyFont="1" applyFill="1" applyBorder="1" applyAlignment="1">
      <alignment horizontal="right" vertical="top" wrapText="1"/>
    </xf>
    <xf numFmtId="0" fontId="10" fillId="2" borderId="37" xfId="1" applyFont="1" applyFill="1" applyBorder="1" applyAlignment="1">
      <alignment horizontal="center" vertical="center" wrapText="1"/>
    </xf>
    <xf numFmtId="0" fontId="4" fillId="2" borderId="10" xfId="1" applyFill="1" applyBorder="1" applyAlignment="1">
      <alignment horizontal="left" vertical="center" wrapText="1"/>
    </xf>
    <xf numFmtId="0" fontId="10" fillId="2" borderId="38" xfId="1" applyFont="1" applyFill="1" applyBorder="1" applyAlignment="1">
      <alignment horizontal="right" vertical="center" wrapText="1"/>
    </xf>
    <xf numFmtId="0" fontId="10" fillId="2" borderId="11" xfId="1" applyFont="1" applyFill="1" applyBorder="1" applyAlignment="1">
      <alignment horizontal="center" vertical="center" wrapText="1"/>
    </xf>
    <xf numFmtId="0" fontId="4" fillId="2" borderId="38" xfId="1" applyFill="1" applyBorder="1" applyAlignment="1">
      <alignment horizontal="left" vertical="center" wrapText="1"/>
    </xf>
    <xf numFmtId="0" fontId="10" fillId="2" borderId="10" xfId="1" applyFont="1" applyFill="1" applyBorder="1" applyAlignment="1">
      <alignment horizontal="right" vertical="center" wrapText="1"/>
    </xf>
    <xf numFmtId="58" fontId="4" fillId="2" borderId="8" xfId="1" applyNumberFormat="1" applyFill="1" applyBorder="1" applyAlignment="1">
      <alignment horizontal="left" vertical="center" wrapText="1"/>
    </xf>
    <xf numFmtId="0" fontId="10" fillId="2" borderId="38" xfId="1" applyFont="1" applyFill="1" applyBorder="1" applyAlignment="1">
      <alignment horizontal="left" vertical="top" wrapText="1"/>
    </xf>
    <xf numFmtId="0" fontId="10" fillId="2" borderId="38" xfId="1" applyFont="1" applyFill="1" applyBorder="1" applyAlignment="1">
      <alignment horizontal="left" vertical="center" wrapText="1"/>
    </xf>
    <xf numFmtId="0" fontId="10" fillId="2" borderId="38" xfId="1" applyFont="1" applyFill="1" applyBorder="1" applyAlignment="1">
      <alignment horizontal="center" vertical="center" wrapText="1"/>
    </xf>
    <xf numFmtId="0" fontId="10" fillId="2" borderId="39" xfId="1" applyFont="1" applyFill="1" applyBorder="1" applyAlignment="1">
      <alignment horizontal="left" vertical="center" wrapText="1"/>
    </xf>
    <xf numFmtId="0" fontId="10" fillId="2" borderId="39" xfId="1" applyFont="1" applyFill="1" applyBorder="1" applyAlignment="1">
      <alignment horizontal="center" vertical="center" wrapText="1"/>
    </xf>
    <xf numFmtId="0" fontId="4" fillId="2" borderId="39" xfId="1" applyFill="1" applyBorder="1" applyAlignment="1">
      <alignment horizontal="left" vertical="center" wrapText="1"/>
    </xf>
    <xf numFmtId="0" fontId="10" fillId="2" borderId="12" xfId="1" applyFont="1" applyFill="1" applyBorder="1" applyAlignment="1">
      <alignment horizontal="center" vertical="center"/>
    </xf>
    <xf numFmtId="0" fontId="4" fillId="2" borderId="9" xfId="1" applyFill="1" applyBorder="1" applyAlignment="1">
      <alignment horizontal="left" vertical="center" wrapText="1"/>
    </xf>
    <xf numFmtId="0" fontId="4" fillId="2" borderId="1" xfId="1" applyFill="1" applyBorder="1" applyAlignment="1">
      <alignment horizontal="left" vertical="center" wrapText="1"/>
    </xf>
    <xf numFmtId="0" fontId="10" fillId="2" borderId="10" xfId="1" applyFont="1" applyFill="1" applyBorder="1" applyAlignment="1">
      <alignment vertical="center" wrapText="1"/>
    </xf>
    <xf numFmtId="0" fontId="10" fillId="2" borderId="10" xfId="1" applyFont="1" applyFill="1" applyBorder="1" applyAlignment="1">
      <alignment horizontal="center" vertical="center" wrapText="1"/>
    </xf>
    <xf numFmtId="0" fontId="10" fillId="2" borderId="10" xfId="1" applyFont="1" applyFill="1" applyBorder="1" applyAlignment="1">
      <alignment horizontal="left" vertical="center" wrapText="1"/>
    </xf>
    <xf numFmtId="0" fontId="10" fillId="8" borderId="21" xfId="1" applyFont="1" applyFill="1" applyBorder="1" applyAlignment="1">
      <alignment horizontal="center" vertical="center" wrapText="1"/>
    </xf>
    <xf numFmtId="0" fontId="4" fillId="8" borderId="21" xfId="1" applyFill="1" applyBorder="1" applyAlignment="1" applyProtection="1">
      <alignment vertical="center" wrapText="1"/>
      <protection locked="0"/>
    </xf>
    <xf numFmtId="0" fontId="10" fillId="2" borderId="23" xfId="1" applyFont="1" applyFill="1" applyBorder="1" applyAlignment="1">
      <alignment horizontal="center" vertical="center" wrapText="1"/>
    </xf>
    <xf numFmtId="0" fontId="4" fillId="2" borderId="25" xfId="1" applyFill="1" applyBorder="1" applyAlignment="1">
      <alignment horizontal="left" vertical="center" wrapText="1"/>
    </xf>
    <xf numFmtId="0" fontId="4" fillId="2" borderId="27" xfId="1" applyFill="1" applyBorder="1" applyAlignment="1">
      <alignment horizontal="left" vertical="center" wrapText="1"/>
    </xf>
    <xf numFmtId="0" fontId="10" fillId="2" borderId="40" xfId="1" applyFont="1" applyFill="1" applyBorder="1" applyAlignment="1">
      <alignment horizontal="center" vertical="center"/>
    </xf>
    <xf numFmtId="0" fontId="10" fillId="2" borderId="41" xfId="1" applyFont="1" applyFill="1" applyBorder="1" applyAlignment="1">
      <alignment horizontal="center" vertical="center"/>
    </xf>
    <xf numFmtId="0" fontId="10" fillId="2" borderId="42" xfId="1" applyFont="1" applyFill="1" applyBorder="1" applyAlignment="1">
      <alignment vertical="center" wrapText="1"/>
    </xf>
    <xf numFmtId="0" fontId="10" fillId="2" borderId="42" xfId="1" applyFont="1" applyFill="1" applyBorder="1" applyAlignment="1">
      <alignment horizontal="center" vertical="center" wrapText="1"/>
    </xf>
    <xf numFmtId="0" fontId="4" fillId="2" borderId="42" xfId="1" applyFill="1" applyBorder="1" applyAlignment="1">
      <alignment horizontal="left" vertical="center" wrapText="1"/>
    </xf>
    <xf numFmtId="0" fontId="10" fillId="2" borderId="43" xfId="1" applyFont="1" applyFill="1" applyBorder="1" applyAlignment="1">
      <alignment vertical="center" wrapText="1"/>
    </xf>
    <xf numFmtId="0" fontId="10" fillId="2" borderId="43" xfId="1" applyFont="1" applyFill="1" applyBorder="1" applyAlignment="1">
      <alignment horizontal="center" vertical="center" wrapText="1"/>
    </xf>
    <xf numFmtId="0" fontId="4" fillId="2" borderId="43" xfId="1" applyFill="1" applyBorder="1" applyAlignment="1">
      <alignment horizontal="left" vertical="center" wrapText="1"/>
    </xf>
    <xf numFmtId="0" fontId="4" fillId="2" borderId="29" xfId="1" applyFill="1" applyBorder="1" applyAlignment="1">
      <alignment horizontal="center" vertical="center" wrapText="1"/>
    </xf>
    <xf numFmtId="0" fontId="4" fillId="2" borderId="29" xfId="1" applyFill="1" applyBorder="1" applyAlignment="1">
      <alignment horizontal="left" vertical="center" wrapText="1"/>
    </xf>
    <xf numFmtId="0" fontId="4" fillId="2" borderId="1" xfId="1" applyFill="1" applyBorder="1" applyAlignment="1">
      <alignment horizontal="center" vertical="center" wrapText="1"/>
    </xf>
    <xf numFmtId="0" fontId="10" fillId="9" borderId="4" xfId="1" applyFont="1" applyFill="1" applyBorder="1" applyAlignment="1" applyProtection="1">
      <alignment horizontal="center" vertical="center"/>
      <protection locked="0"/>
    </xf>
    <xf numFmtId="0" fontId="10" fillId="2" borderId="44" xfId="1" applyFont="1" applyFill="1" applyBorder="1" applyAlignment="1">
      <alignment vertical="center" wrapText="1"/>
    </xf>
    <xf numFmtId="0" fontId="10" fillId="2" borderId="44" xfId="1" applyFont="1" applyFill="1" applyBorder="1" applyAlignment="1">
      <alignment horizontal="center" vertical="center" wrapText="1"/>
    </xf>
    <xf numFmtId="0" fontId="10" fillId="2" borderId="44" xfId="1" applyFont="1" applyFill="1" applyBorder="1" applyAlignment="1">
      <alignment horizontal="left" vertical="center" wrapText="1"/>
    </xf>
    <xf numFmtId="0" fontId="10" fillId="2" borderId="45" xfId="1" applyFont="1" applyFill="1" applyBorder="1" applyAlignment="1">
      <alignment horizontal="center" vertical="center"/>
    </xf>
    <xf numFmtId="0" fontId="10" fillId="2" borderId="46" xfId="1" applyFont="1" applyFill="1" applyBorder="1" applyAlignment="1">
      <alignment horizontal="center" vertical="center" wrapText="1"/>
    </xf>
    <xf numFmtId="0" fontId="10" fillId="2" borderId="47" xfId="1" applyFont="1" applyFill="1" applyBorder="1" applyAlignment="1">
      <alignment horizontal="right" vertical="center" wrapText="1"/>
    </xf>
    <xf numFmtId="0" fontId="4" fillId="2" borderId="48" xfId="1" applyFill="1" applyBorder="1" applyAlignment="1">
      <alignment horizontal="center" vertical="center" wrapText="1"/>
    </xf>
    <xf numFmtId="0" fontId="10" fillId="2" borderId="49" xfId="1" applyFont="1" applyFill="1" applyBorder="1" applyAlignment="1">
      <alignment horizontal="right" vertical="center" wrapText="1"/>
    </xf>
    <xf numFmtId="0" fontId="4" fillId="2" borderId="50" xfId="1" applyFill="1" applyBorder="1" applyAlignment="1">
      <alignment horizontal="center" vertical="center" wrapText="1"/>
    </xf>
    <xf numFmtId="0" fontId="4" fillId="2" borderId="51" xfId="1" applyFill="1" applyBorder="1" applyAlignment="1">
      <alignment horizontal="left" vertical="center" wrapText="1"/>
    </xf>
    <xf numFmtId="0" fontId="4" fillId="2" borderId="52" xfId="1" applyFill="1" applyBorder="1" applyAlignment="1">
      <alignment horizontal="center" vertical="center" wrapText="1"/>
    </xf>
    <xf numFmtId="0" fontId="4" fillId="2" borderId="53" xfId="1" applyFill="1" applyBorder="1" applyAlignment="1">
      <alignment horizontal="left" vertical="center" wrapText="1"/>
    </xf>
    <xf numFmtId="0" fontId="4" fillId="2" borderId="44" xfId="1" applyFill="1" applyBorder="1" applyAlignment="1">
      <alignment horizontal="left" vertical="center" wrapText="1"/>
    </xf>
    <xf numFmtId="0" fontId="10" fillId="2" borderId="47" xfId="1" applyFont="1" applyFill="1" applyBorder="1" applyAlignment="1">
      <alignment vertical="center" wrapText="1"/>
    </xf>
    <xf numFmtId="0" fontId="4" fillId="2" borderId="54" xfId="1" applyFill="1" applyBorder="1" applyAlignment="1">
      <alignment horizontal="center" vertical="center" wrapText="1"/>
    </xf>
    <xf numFmtId="0" fontId="4" fillId="2" borderId="47" xfId="1" applyFill="1" applyBorder="1" applyAlignment="1">
      <alignment horizontal="left" vertical="center" wrapText="1"/>
    </xf>
    <xf numFmtId="0" fontId="10" fillId="2" borderId="55" xfId="1" applyFont="1" applyFill="1" applyBorder="1" applyAlignment="1">
      <alignment vertical="center" wrapText="1"/>
    </xf>
    <xf numFmtId="0" fontId="4" fillId="2" borderId="56" xfId="1" applyFill="1" applyBorder="1" applyAlignment="1">
      <alignment horizontal="center" vertical="center" wrapText="1"/>
    </xf>
    <xf numFmtId="0" fontId="4" fillId="2" borderId="55" xfId="1" applyFill="1" applyBorder="1" applyAlignment="1">
      <alignment horizontal="left" vertical="center" wrapText="1"/>
    </xf>
    <xf numFmtId="0" fontId="4" fillId="2" borderId="44" xfId="1" applyFill="1" applyBorder="1" applyAlignment="1">
      <alignment horizontal="center" vertical="center" wrapText="1"/>
    </xf>
    <xf numFmtId="0" fontId="10" fillId="2" borderId="9" xfId="1" applyFont="1" applyFill="1" applyBorder="1" applyAlignment="1">
      <alignment vertical="center" wrapText="1"/>
    </xf>
    <xf numFmtId="0" fontId="10" fillId="2" borderId="9" xfId="1" applyFont="1" applyFill="1" applyBorder="1" applyAlignment="1">
      <alignment horizontal="center" vertical="center" wrapText="1"/>
    </xf>
    <xf numFmtId="0" fontId="10" fillId="2" borderId="9" xfId="1" applyFont="1" applyFill="1" applyBorder="1" applyAlignment="1">
      <alignment horizontal="left" vertical="center" wrapText="1"/>
    </xf>
    <xf numFmtId="0" fontId="10" fillId="2" borderId="43" xfId="1" applyFont="1" applyFill="1" applyBorder="1" applyAlignment="1">
      <alignment horizontal="left" vertical="center" wrapText="1"/>
    </xf>
    <xf numFmtId="0" fontId="10" fillId="2" borderId="57" xfId="1" applyFont="1" applyFill="1" applyBorder="1" applyAlignment="1">
      <alignment horizontal="center" vertical="center" wrapText="1"/>
    </xf>
    <xf numFmtId="0" fontId="10" fillId="2" borderId="43" xfId="1" applyFont="1" applyFill="1" applyBorder="1" applyAlignment="1">
      <alignment horizontal="right" vertical="center" wrapText="1"/>
    </xf>
    <xf numFmtId="0" fontId="10" fillId="2" borderId="58" xfId="1" applyFont="1" applyFill="1" applyBorder="1" applyAlignment="1">
      <alignment horizontal="left" vertical="center" wrapText="1"/>
    </xf>
    <xf numFmtId="0" fontId="10" fillId="8" borderId="21" xfId="1" applyFont="1" applyFill="1" applyBorder="1" applyAlignment="1" applyProtection="1">
      <alignment vertical="center" wrapText="1"/>
      <protection locked="0"/>
    </xf>
    <xf numFmtId="0" fontId="10" fillId="8" borderId="21" xfId="1" applyFont="1" applyFill="1" applyBorder="1" applyAlignment="1">
      <alignment horizontal="left" vertical="center" wrapText="1"/>
    </xf>
    <xf numFmtId="0" fontId="4" fillId="2" borderId="57" xfId="1" applyFill="1" applyBorder="1" applyAlignment="1">
      <alignment horizontal="center" vertical="center" wrapText="1"/>
    </xf>
    <xf numFmtId="0" fontId="10" fillId="2" borderId="19" xfId="1" applyFont="1" applyFill="1" applyBorder="1" applyAlignment="1">
      <alignment horizontal="left" vertical="center" wrapText="1"/>
    </xf>
    <xf numFmtId="0" fontId="4" fillId="2" borderId="19" xfId="1" applyFill="1" applyBorder="1" applyAlignment="1">
      <alignment horizontal="center" vertical="center" wrapText="1"/>
    </xf>
    <xf numFmtId="0" fontId="4" fillId="2" borderId="19" xfId="1" applyFill="1" applyBorder="1" applyAlignment="1">
      <alignment horizontal="left" vertical="center" wrapText="1"/>
    </xf>
    <xf numFmtId="3" fontId="4" fillId="10" borderId="0" xfId="1" applyNumberFormat="1" applyFill="1">
      <alignment vertical="center"/>
    </xf>
    <xf numFmtId="0" fontId="10" fillId="2" borderId="3" xfId="1" applyFont="1" applyFill="1" applyBorder="1" applyAlignment="1">
      <alignment horizontal="center" vertical="center" wrapText="1"/>
    </xf>
    <xf numFmtId="0" fontId="10" fillId="2" borderId="59" xfId="1" applyFont="1" applyFill="1" applyBorder="1" applyAlignment="1">
      <alignment horizontal="left" vertical="center" wrapText="1"/>
    </xf>
    <xf numFmtId="0" fontId="10" fillId="2" borderId="8" xfId="1" applyFont="1" applyFill="1" applyBorder="1" applyAlignment="1">
      <alignment horizontal="left" vertical="center" wrapText="1"/>
    </xf>
    <xf numFmtId="0" fontId="10" fillId="2" borderId="60" xfId="1" applyFont="1" applyFill="1" applyBorder="1" applyAlignment="1">
      <alignment vertical="center" wrapText="1"/>
    </xf>
    <xf numFmtId="0" fontId="10" fillId="2" borderId="61" xfId="1" applyFont="1" applyFill="1" applyBorder="1" applyAlignment="1">
      <alignment horizontal="center" vertical="center" wrapText="1"/>
    </xf>
    <xf numFmtId="0" fontId="10" fillId="2" borderId="60" xfId="1" applyFont="1" applyFill="1" applyBorder="1" applyAlignment="1">
      <alignment horizontal="left" vertical="center" wrapText="1"/>
    </xf>
    <xf numFmtId="0" fontId="10" fillId="2" borderId="62" xfId="1" applyFont="1" applyFill="1" applyBorder="1" applyAlignment="1">
      <alignment horizontal="center" vertical="center" wrapText="1"/>
    </xf>
    <xf numFmtId="0" fontId="11" fillId="3" borderId="4" xfId="1" applyFont="1" applyFill="1" applyBorder="1" applyAlignment="1" applyProtection="1">
      <alignment horizontal="center" vertical="center"/>
      <protection locked="0"/>
    </xf>
    <xf numFmtId="0" fontId="10" fillId="2" borderId="34" xfId="1" applyFont="1" applyFill="1" applyBorder="1" applyAlignment="1">
      <alignment horizontal="left" vertical="center" wrapText="1"/>
    </xf>
    <xf numFmtId="0" fontId="10" fillId="2" borderId="63" xfId="1" applyFont="1" applyFill="1" applyBorder="1" applyAlignment="1">
      <alignment horizontal="center" vertical="center" wrapText="1"/>
    </xf>
    <xf numFmtId="0" fontId="10" fillId="2" borderId="19" xfId="1" applyFont="1" applyFill="1" applyBorder="1" applyAlignment="1">
      <alignment horizontal="center" vertical="center"/>
    </xf>
    <xf numFmtId="0" fontId="10" fillId="2" borderId="9" xfId="1" applyFont="1" applyFill="1" applyBorder="1" applyAlignment="1">
      <alignment horizontal="right" vertical="center" wrapText="1"/>
    </xf>
    <xf numFmtId="0" fontId="4" fillId="2" borderId="2" xfId="1" applyFill="1" applyBorder="1" applyAlignment="1">
      <alignment horizontal="center" vertical="center"/>
    </xf>
    <xf numFmtId="0" fontId="10" fillId="7" borderId="15" xfId="1" applyFont="1" applyFill="1" applyBorder="1" applyAlignment="1">
      <alignment horizontal="left" vertical="center"/>
    </xf>
    <xf numFmtId="0" fontId="10" fillId="7" borderId="15" xfId="1" applyFont="1" applyFill="1" applyBorder="1" applyAlignment="1">
      <alignment horizontal="center" vertical="center"/>
    </xf>
    <xf numFmtId="0" fontId="10" fillId="7" borderId="21" xfId="1" applyFont="1" applyFill="1" applyBorder="1" applyAlignment="1">
      <alignment vertical="center" wrapText="1"/>
    </xf>
    <xf numFmtId="0" fontId="4" fillId="7" borderId="21" xfId="1" applyFill="1" applyBorder="1" applyAlignment="1" applyProtection="1">
      <alignment vertical="center" wrapText="1"/>
      <protection locked="0"/>
    </xf>
    <xf numFmtId="0" fontId="4" fillId="0" borderId="3" xfId="1" quotePrefix="1" applyBorder="1" applyAlignment="1">
      <alignment horizontal="center" vertical="center"/>
    </xf>
    <xf numFmtId="0" fontId="10" fillId="7" borderId="21" xfId="1" applyFont="1" applyFill="1" applyBorder="1" applyAlignment="1">
      <alignment horizontal="center" vertical="center" wrapText="1"/>
    </xf>
    <xf numFmtId="0" fontId="10" fillId="7" borderId="21" xfId="1" applyFont="1" applyFill="1" applyBorder="1" applyAlignment="1" applyProtection="1">
      <alignment vertical="center" wrapText="1"/>
      <protection locked="0"/>
    </xf>
    <xf numFmtId="0" fontId="10" fillId="7" borderId="21" xfId="1" applyFont="1" applyFill="1" applyBorder="1" applyAlignment="1">
      <alignment horizontal="left" vertical="center" wrapText="1"/>
    </xf>
    <xf numFmtId="0" fontId="10" fillId="2" borderId="23" xfId="1" applyFont="1" applyFill="1" applyBorder="1" applyAlignment="1">
      <alignment horizontal="right" vertical="center" wrapText="1"/>
    </xf>
    <xf numFmtId="0" fontId="10" fillId="2" borderId="21" xfId="1" applyFont="1" applyFill="1" applyBorder="1" applyAlignment="1">
      <alignment horizontal="center" vertical="center" wrapText="1"/>
    </xf>
    <xf numFmtId="0" fontId="10" fillId="0" borderId="8" xfId="1" applyFont="1" applyBorder="1" applyAlignment="1">
      <alignment horizontal="left" vertical="center" wrapText="1"/>
    </xf>
    <xf numFmtId="0" fontId="6" fillId="0" borderId="0" xfId="1" applyFont="1">
      <alignment vertical="center"/>
    </xf>
    <xf numFmtId="0" fontId="10" fillId="0" borderId="8" xfId="1" applyFont="1" applyBorder="1" applyAlignment="1">
      <alignment vertical="center" wrapText="1"/>
    </xf>
    <xf numFmtId="176" fontId="11" fillId="3" borderId="4" xfId="3" applyNumberFormat="1" applyFont="1" applyFill="1" applyBorder="1" applyAlignment="1" applyProtection="1">
      <alignment horizontal="center" vertical="center"/>
      <protection locked="0"/>
    </xf>
    <xf numFmtId="0" fontId="4" fillId="2" borderId="38" xfId="1" applyFill="1" applyBorder="1" applyAlignment="1">
      <alignment horizontal="center" vertical="center" wrapText="1"/>
    </xf>
    <xf numFmtId="0" fontId="4" fillId="2" borderId="9" xfId="1" applyFill="1" applyBorder="1" applyAlignment="1">
      <alignment horizontal="center" vertical="center" wrapText="1"/>
    </xf>
    <xf numFmtId="0" fontId="4" fillId="2" borderId="61" xfId="1" applyFill="1" applyBorder="1" applyAlignment="1">
      <alignment horizontal="center" vertical="center" wrapText="1"/>
    </xf>
    <xf numFmtId="0" fontId="4" fillId="2" borderId="60" xfId="1" applyFill="1" applyBorder="1" applyAlignment="1">
      <alignment horizontal="left" vertical="center" wrapText="1"/>
    </xf>
    <xf numFmtId="0" fontId="10" fillId="8" borderId="14" xfId="1" applyFont="1" applyFill="1" applyBorder="1" applyAlignment="1">
      <alignment horizontal="center" vertical="center" wrapText="1"/>
    </xf>
    <xf numFmtId="0" fontId="10" fillId="8" borderId="64" xfId="1" applyFont="1" applyFill="1" applyBorder="1" applyAlignment="1" applyProtection="1">
      <alignment vertical="center" wrapText="1"/>
      <protection locked="0"/>
    </xf>
    <xf numFmtId="0" fontId="10" fillId="8" borderId="3" xfId="1" applyFont="1" applyFill="1" applyBorder="1" applyAlignment="1">
      <alignment horizontal="center" vertical="center"/>
    </xf>
    <xf numFmtId="0" fontId="10" fillId="8" borderId="7" xfId="1" applyFont="1" applyFill="1" applyBorder="1" applyAlignment="1">
      <alignment horizontal="left" vertical="center"/>
    </xf>
    <xf numFmtId="0" fontId="10" fillId="8" borderId="7" xfId="1" applyFont="1" applyFill="1" applyBorder="1" applyAlignment="1">
      <alignment horizontal="center" vertical="center"/>
    </xf>
    <xf numFmtId="0" fontId="10" fillId="8" borderId="31" xfId="1" applyFont="1" applyFill="1" applyBorder="1" applyAlignment="1">
      <alignment vertical="center" wrapText="1"/>
    </xf>
    <xf numFmtId="0" fontId="10" fillId="8" borderId="3" xfId="1" applyFont="1" applyFill="1" applyBorder="1" applyAlignment="1">
      <alignment horizontal="center" vertical="center" wrapText="1"/>
    </xf>
    <xf numFmtId="0" fontId="10" fillId="8" borderId="0" xfId="1" applyFont="1" applyFill="1" applyAlignment="1" applyProtection="1">
      <alignment vertical="center" wrapText="1"/>
      <protection locked="0"/>
    </xf>
    <xf numFmtId="0" fontId="10" fillId="8" borderId="19" xfId="1" applyFont="1" applyFill="1" applyBorder="1" applyAlignment="1">
      <alignment horizontal="left" vertical="center" wrapText="1"/>
    </xf>
    <xf numFmtId="0" fontId="10" fillId="2" borderId="65" xfId="1" applyFont="1" applyFill="1" applyBorder="1" applyAlignment="1">
      <alignment horizontal="center" vertical="center" wrapText="1"/>
    </xf>
    <xf numFmtId="0" fontId="10" fillId="2" borderId="60" xfId="1" applyFont="1" applyFill="1" applyBorder="1" applyAlignment="1">
      <alignment horizontal="center" vertical="center" wrapText="1"/>
    </xf>
    <xf numFmtId="0" fontId="10" fillId="0" borderId="14" xfId="1" applyFont="1" applyBorder="1" applyAlignment="1">
      <alignment horizontal="center" vertical="center"/>
    </xf>
    <xf numFmtId="0" fontId="10" fillId="0" borderId="25" xfId="1" applyFont="1" applyBorder="1" applyAlignment="1">
      <alignment vertical="center" wrapText="1"/>
    </xf>
    <xf numFmtId="0" fontId="10" fillId="2" borderId="60" xfId="1" applyFont="1" applyFill="1" applyBorder="1" applyAlignment="1">
      <alignment horizontal="right" vertical="center" wrapText="1"/>
    </xf>
    <xf numFmtId="0" fontId="10" fillId="2" borderId="66" xfId="1" applyFont="1" applyFill="1" applyBorder="1" applyAlignment="1">
      <alignment horizontal="center" vertical="center" wrapText="1"/>
    </xf>
    <xf numFmtId="0" fontId="10" fillId="2" borderId="67" xfId="1" applyFont="1" applyFill="1" applyBorder="1" applyAlignment="1">
      <alignment horizontal="center" vertical="center" wrapText="1"/>
    </xf>
    <xf numFmtId="0" fontId="10" fillId="2" borderId="68" xfId="1" applyFont="1" applyFill="1" applyBorder="1" applyAlignment="1">
      <alignment horizontal="center" vertical="center" wrapText="1"/>
    </xf>
    <xf numFmtId="0" fontId="10" fillId="2" borderId="69" xfId="1" applyFont="1" applyFill="1" applyBorder="1" applyAlignment="1">
      <alignment horizontal="left" vertical="center" wrapText="1"/>
    </xf>
    <xf numFmtId="0" fontId="10" fillId="8" borderId="0" xfId="1" applyFont="1" applyFill="1" applyAlignment="1">
      <alignment horizontal="center" vertical="center"/>
    </xf>
    <xf numFmtId="0" fontId="10" fillId="8" borderId="12" xfId="1" applyFont="1" applyFill="1" applyBorder="1" applyAlignment="1">
      <alignment horizontal="center" vertical="center"/>
    </xf>
    <xf numFmtId="0" fontId="10" fillId="8" borderId="13" xfId="1" applyFont="1" applyFill="1" applyBorder="1" applyAlignment="1">
      <alignment horizontal="center" vertical="center"/>
    </xf>
    <xf numFmtId="0" fontId="4" fillId="8" borderId="3" xfId="1" applyFill="1" applyBorder="1" applyAlignment="1">
      <alignment horizontal="center" vertical="center"/>
    </xf>
    <xf numFmtId="0" fontId="10" fillId="6" borderId="15" xfId="1" applyFont="1" applyFill="1" applyBorder="1" applyAlignment="1">
      <alignment horizontal="left" vertical="center"/>
    </xf>
    <xf numFmtId="0" fontId="10" fillId="6" borderId="15" xfId="1" applyFont="1" applyFill="1" applyBorder="1" applyAlignment="1">
      <alignment horizontal="center" vertical="center"/>
    </xf>
    <xf numFmtId="0" fontId="10" fillId="6" borderId="21" xfId="1" applyFont="1" applyFill="1" applyBorder="1">
      <alignment vertical="center"/>
    </xf>
    <xf numFmtId="0" fontId="4" fillId="6" borderId="21" xfId="1" applyFill="1" applyBorder="1" applyProtection="1">
      <alignment vertical="center"/>
      <protection locked="0"/>
    </xf>
    <xf numFmtId="0" fontId="10" fillId="7" borderId="14" xfId="1" quotePrefix="1" applyFont="1" applyFill="1" applyBorder="1" applyAlignment="1">
      <alignment horizontal="center" vertical="center"/>
    </xf>
    <xf numFmtId="0" fontId="10" fillId="2" borderId="33" xfId="1" applyFont="1" applyFill="1" applyBorder="1" applyAlignment="1">
      <alignment horizontal="center" vertical="center"/>
    </xf>
    <xf numFmtId="0" fontId="10" fillId="2" borderId="21" xfId="1" applyFont="1" applyFill="1" applyBorder="1" applyAlignment="1">
      <alignment horizontal="left" vertical="center" wrapText="1"/>
    </xf>
    <xf numFmtId="0" fontId="10" fillId="2" borderId="70" xfId="1" applyFont="1" applyFill="1" applyBorder="1" applyAlignment="1">
      <alignment horizontal="left" vertical="center" wrapText="1"/>
    </xf>
    <xf numFmtId="0" fontId="4" fillId="2" borderId="34" xfId="1" applyFill="1" applyBorder="1" applyAlignment="1">
      <alignment horizontal="center" vertical="center" wrapText="1"/>
    </xf>
    <xf numFmtId="0" fontId="10" fillId="8" borderId="2" xfId="1" applyFont="1" applyFill="1" applyBorder="1" applyAlignment="1">
      <alignment horizontal="center" vertical="center"/>
    </xf>
    <xf numFmtId="0" fontId="10" fillId="8" borderId="31" xfId="1" applyFont="1" applyFill="1" applyBorder="1" applyAlignment="1">
      <alignment horizontal="center" vertical="center"/>
    </xf>
    <xf numFmtId="0" fontId="10" fillId="2" borderId="71" xfId="1" applyFont="1" applyFill="1" applyBorder="1" applyAlignment="1">
      <alignment horizontal="right" vertical="center" wrapText="1"/>
    </xf>
    <xf numFmtId="0" fontId="6" fillId="2" borderId="22" xfId="1" applyFont="1" applyFill="1" applyBorder="1" applyAlignment="1" applyProtection="1">
      <alignment horizontal="left" vertical="center"/>
      <protection locked="0"/>
    </xf>
    <xf numFmtId="0" fontId="10" fillId="6" borderId="21" xfId="1" applyFont="1" applyFill="1" applyBorder="1" applyAlignment="1">
      <alignment horizontal="center" vertical="center"/>
    </xf>
    <xf numFmtId="0" fontId="10" fillId="7" borderId="14" xfId="1" applyFont="1" applyFill="1" applyBorder="1" applyAlignment="1">
      <alignment horizontal="center" vertical="center"/>
    </xf>
    <xf numFmtId="0" fontId="10" fillId="7" borderId="3" xfId="1" applyFont="1" applyFill="1" applyBorder="1" applyAlignment="1">
      <alignment horizontal="center" vertical="center"/>
    </xf>
    <xf numFmtId="0" fontId="10" fillId="7" borderId="0" xfId="1" applyFont="1" applyFill="1" applyAlignment="1">
      <alignment horizontal="center" vertical="center"/>
    </xf>
    <xf numFmtId="0" fontId="4" fillId="2" borderId="72" xfId="1" applyFill="1" applyBorder="1" applyAlignment="1">
      <alignment horizontal="left" vertical="center" wrapText="1"/>
    </xf>
    <xf numFmtId="0" fontId="4" fillId="2" borderId="58" xfId="1" applyFill="1" applyBorder="1" applyAlignment="1">
      <alignment horizontal="left" vertical="center" wrapText="1"/>
    </xf>
    <xf numFmtId="0" fontId="10" fillId="2" borderId="73" xfId="1" applyFont="1" applyFill="1" applyBorder="1" applyAlignment="1">
      <alignment vertical="center" wrapText="1"/>
    </xf>
    <xf numFmtId="0" fontId="10" fillId="2" borderId="73" xfId="1" applyFont="1" applyFill="1" applyBorder="1" applyAlignment="1">
      <alignment horizontal="center" vertical="center" wrapText="1"/>
    </xf>
    <xf numFmtId="0" fontId="4" fillId="2" borderId="73" xfId="1" applyFill="1" applyBorder="1" applyAlignment="1">
      <alignment horizontal="left" vertical="center" wrapText="1"/>
    </xf>
    <xf numFmtId="0" fontId="10" fillId="2" borderId="51" xfId="1" applyFont="1" applyFill="1" applyBorder="1" applyAlignment="1">
      <alignment horizontal="right" vertical="center" wrapText="1"/>
    </xf>
    <xf numFmtId="0" fontId="10" fillId="2" borderId="51" xfId="1" applyFont="1" applyFill="1" applyBorder="1" applyAlignment="1">
      <alignment horizontal="center" vertical="center" wrapText="1"/>
    </xf>
    <xf numFmtId="0" fontId="10" fillId="7" borderId="21" xfId="1" applyFont="1" applyFill="1" applyBorder="1" applyAlignment="1">
      <alignment horizontal="center" vertical="center"/>
    </xf>
    <xf numFmtId="0" fontId="10" fillId="2" borderId="21" xfId="1" applyFont="1" applyFill="1" applyBorder="1" applyAlignment="1">
      <alignment vertical="center" wrapText="1"/>
    </xf>
    <xf numFmtId="0" fontId="10" fillId="7" borderId="2" xfId="1" applyFont="1" applyFill="1" applyBorder="1" applyAlignment="1">
      <alignment horizontal="center" vertical="center"/>
    </xf>
    <xf numFmtId="0" fontId="10" fillId="7" borderId="7" xfId="1" applyFont="1" applyFill="1" applyBorder="1" applyAlignment="1">
      <alignment horizontal="center" vertical="center"/>
    </xf>
    <xf numFmtId="0" fontId="10" fillId="7" borderId="31" xfId="1" applyFont="1" applyFill="1" applyBorder="1" applyAlignment="1">
      <alignment horizontal="center" vertical="center"/>
    </xf>
    <xf numFmtId="0" fontId="10" fillId="7" borderId="19" xfId="1" applyFont="1" applyFill="1" applyBorder="1" applyAlignment="1">
      <alignment horizontal="center" vertical="center"/>
    </xf>
    <xf numFmtId="0" fontId="10" fillId="2" borderId="39" xfId="1" applyFont="1" applyFill="1" applyBorder="1" applyAlignment="1">
      <alignment horizontal="right" vertical="center" wrapText="1"/>
    </xf>
    <xf numFmtId="0" fontId="10" fillId="2" borderId="19" xfId="1" applyFont="1" applyFill="1" applyBorder="1" applyAlignment="1">
      <alignment vertical="center" wrapText="1"/>
    </xf>
    <xf numFmtId="0" fontId="10" fillId="2" borderId="74" xfId="1" applyFont="1" applyFill="1" applyBorder="1" applyAlignment="1">
      <alignment horizontal="center" vertical="center" wrapText="1"/>
    </xf>
    <xf numFmtId="0" fontId="10" fillId="2" borderId="71" xfId="1" applyFont="1" applyFill="1" applyBorder="1" applyAlignment="1">
      <alignment horizontal="center" vertical="center" wrapText="1"/>
    </xf>
    <xf numFmtId="0" fontId="4" fillId="2" borderId="59" xfId="1" applyFill="1" applyBorder="1" applyAlignment="1">
      <alignment horizontal="left" vertical="center" wrapText="1"/>
    </xf>
    <xf numFmtId="0" fontId="10" fillId="2" borderId="73" xfId="1" applyFont="1" applyFill="1" applyBorder="1" applyAlignment="1">
      <alignment horizontal="left" vertical="center" wrapText="1"/>
    </xf>
    <xf numFmtId="0" fontId="4" fillId="2" borderId="75" xfId="1" applyFill="1" applyBorder="1" applyAlignment="1">
      <alignment horizontal="left" vertical="center" wrapText="1"/>
    </xf>
    <xf numFmtId="0" fontId="10" fillId="0" borderId="9" xfId="1" applyFont="1" applyBorder="1" applyAlignment="1">
      <alignment horizontal="right" vertical="center" wrapText="1"/>
    </xf>
    <xf numFmtId="0" fontId="4" fillId="9" borderId="16" xfId="1" applyFill="1" applyBorder="1" applyAlignment="1" applyProtection="1">
      <alignment horizontal="center" vertical="center"/>
      <protection locked="0"/>
    </xf>
    <xf numFmtId="0" fontId="10" fillId="2" borderId="14" xfId="1" applyFont="1" applyFill="1" applyBorder="1" applyAlignment="1">
      <alignment horizontal="left" vertical="center"/>
    </xf>
    <xf numFmtId="0" fontId="10" fillId="2" borderId="15" xfId="1" applyFont="1" applyFill="1" applyBorder="1" applyAlignment="1">
      <alignment horizontal="center" vertical="center" wrapText="1"/>
    </xf>
    <xf numFmtId="0" fontId="4" fillId="2" borderId="15" xfId="1" applyFill="1" applyBorder="1" applyAlignment="1" applyProtection="1">
      <alignment horizontal="center" vertical="center" wrapText="1"/>
      <protection locked="0"/>
    </xf>
    <xf numFmtId="0" fontId="4" fillId="2" borderId="21" xfId="1" applyFill="1" applyBorder="1" applyAlignment="1">
      <alignment horizontal="center" vertical="center" wrapText="1"/>
    </xf>
    <xf numFmtId="0" fontId="10" fillId="2" borderId="3" xfId="1" applyFont="1" applyFill="1" applyBorder="1" applyAlignment="1">
      <alignment horizontal="left" vertical="center"/>
    </xf>
    <xf numFmtId="0" fontId="10" fillId="2" borderId="7" xfId="1" applyFont="1" applyFill="1" applyBorder="1" applyAlignment="1">
      <alignment horizontal="left" vertical="center" wrapText="1"/>
    </xf>
    <xf numFmtId="0" fontId="4" fillId="2" borderId="7" xfId="1" applyFill="1" applyBorder="1" applyAlignment="1" applyProtection="1">
      <alignment horizontal="left" vertical="center" wrapText="1"/>
      <protection locked="0"/>
    </xf>
    <xf numFmtId="0" fontId="4" fillId="2" borderId="31" xfId="1" applyFill="1" applyBorder="1" applyAlignment="1">
      <alignment horizontal="left" vertical="center" wrapText="1"/>
    </xf>
    <xf numFmtId="0" fontId="7" fillId="2" borderId="7" xfId="1" applyFont="1" applyFill="1" applyBorder="1" applyAlignment="1">
      <alignment horizontal="center" vertical="center"/>
    </xf>
    <xf numFmtId="0" fontId="10" fillId="2" borderId="7" xfId="1" applyFont="1" applyFill="1" applyBorder="1" applyAlignment="1">
      <alignment vertical="center" wrapText="1"/>
    </xf>
    <xf numFmtId="0" fontId="4" fillId="9" borderId="6" xfId="1" applyFill="1" applyBorder="1" applyAlignment="1" applyProtection="1">
      <alignment horizontal="center" vertical="center"/>
      <protection locked="0"/>
    </xf>
    <xf numFmtId="0" fontId="4" fillId="2" borderId="76" xfId="1" applyFill="1" applyBorder="1" applyAlignment="1">
      <alignment horizontal="left" vertical="center" wrapText="1"/>
    </xf>
    <xf numFmtId="0" fontId="4" fillId="2" borderId="77" xfId="1" applyFill="1" applyBorder="1" applyAlignment="1">
      <alignment horizontal="left" vertical="center" wrapText="1"/>
    </xf>
    <xf numFmtId="0" fontId="10" fillId="2" borderId="1" xfId="1" applyFont="1" applyFill="1" applyBorder="1">
      <alignment vertical="center"/>
    </xf>
    <xf numFmtId="0" fontId="10" fillId="2" borderId="19" xfId="1" applyFont="1" applyFill="1" applyBorder="1">
      <alignment vertical="center"/>
    </xf>
    <xf numFmtId="0" fontId="10" fillId="2" borderId="31" xfId="1" applyFont="1" applyFill="1" applyBorder="1">
      <alignment vertical="center"/>
    </xf>
    <xf numFmtId="0" fontId="10" fillId="2" borderId="8" xfId="1" applyFont="1" applyFill="1" applyBorder="1">
      <alignment vertical="center"/>
    </xf>
    <xf numFmtId="0" fontId="10" fillId="2" borderId="21" xfId="1" applyFont="1" applyFill="1" applyBorder="1">
      <alignment vertical="center"/>
    </xf>
    <xf numFmtId="0" fontId="10" fillId="2" borderId="13" xfId="1" applyFont="1" applyFill="1" applyBorder="1" applyAlignment="1">
      <alignment horizontal="center" vertical="center" wrapText="1"/>
    </xf>
    <xf numFmtId="0" fontId="4" fillId="2" borderId="5" xfId="1" applyFill="1" applyBorder="1" applyAlignment="1" applyProtection="1">
      <alignment horizontal="center" vertical="center" wrapText="1"/>
      <protection locked="0"/>
    </xf>
    <xf numFmtId="0" fontId="4" fillId="2" borderId="33" xfId="1" applyFill="1" applyBorder="1" applyAlignment="1">
      <alignment horizontal="center" vertical="center" wrapText="1"/>
    </xf>
    <xf numFmtId="0" fontId="10" fillId="2" borderId="33" xfId="1" applyFont="1" applyFill="1" applyBorder="1">
      <alignment vertical="center"/>
    </xf>
    <xf numFmtId="0" fontId="10" fillId="2" borderId="12" xfId="1" applyFont="1" applyFill="1" applyBorder="1">
      <alignment vertical="center"/>
    </xf>
    <xf numFmtId="0" fontId="10" fillId="2" borderId="12" xfId="1" applyFont="1" applyFill="1" applyBorder="1" applyAlignment="1">
      <alignment horizontal="center" vertical="center" wrapText="1"/>
    </xf>
    <xf numFmtId="0" fontId="2" fillId="9" borderId="4" xfId="1" applyFont="1" applyFill="1" applyBorder="1" applyAlignment="1" applyProtection="1">
      <alignment horizontal="center" vertical="center" shrinkToFit="1"/>
      <protection locked="0"/>
    </xf>
    <xf numFmtId="0" fontId="10" fillId="2" borderId="1" xfId="1" applyFont="1" applyFill="1" applyBorder="1" applyAlignment="1">
      <alignment horizontal="left" vertical="center"/>
    </xf>
    <xf numFmtId="0" fontId="10" fillId="2" borderId="31" xfId="1" applyFont="1" applyFill="1" applyBorder="1" applyAlignment="1">
      <alignment vertical="center" wrapText="1"/>
    </xf>
    <xf numFmtId="0" fontId="10" fillId="0" borderId="8" xfId="1" applyFont="1" applyBorder="1" applyAlignment="1">
      <alignment horizontal="center" vertical="center" wrapText="1"/>
    </xf>
    <xf numFmtId="0" fontId="10" fillId="0" borderId="57" xfId="1" applyFont="1" applyBorder="1" applyAlignment="1">
      <alignment horizontal="center" vertical="center" wrapText="1"/>
    </xf>
    <xf numFmtId="0" fontId="10" fillId="0" borderId="43" xfId="1" applyFont="1" applyBorder="1" applyAlignment="1">
      <alignment horizontal="center" vertical="center" wrapText="1"/>
    </xf>
    <xf numFmtId="0" fontId="10" fillId="0" borderId="60" xfId="1" applyFont="1" applyBorder="1" applyAlignment="1">
      <alignment horizontal="center" vertical="center" wrapText="1"/>
    </xf>
    <xf numFmtId="0" fontId="10" fillId="2" borderId="51" xfId="1" applyFont="1" applyFill="1" applyBorder="1" applyAlignment="1">
      <alignment horizontal="left" vertical="center" wrapText="1"/>
    </xf>
    <xf numFmtId="0" fontId="4" fillId="8" borderId="0" xfId="1" applyFill="1" applyAlignment="1">
      <alignment horizontal="center" vertical="center"/>
    </xf>
    <xf numFmtId="0" fontId="4" fillId="2" borderId="60" xfId="1" applyFill="1" applyBorder="1" applyAlignment="1">
      <alignment horizontal="right" vertical="center" wrapText="1"/>
    </xf>
    <xf numFmtId="0" fontId="4" fillId="0" borderId="60" xfId="1" applyBorder="1" applyAlignment="1">
      <alignment horizontal="center" vertical="center" wrapText="1"/>
    </xf>
    <xf numFmtId="0" fontId="10" fillId="0" borderId="10" xfId="1" applyFont="1" applyBorder="1" applyAlignment="1">
      <alignment horizontal="center" vertical="center" wrapText="1"/>
    </xf>
    <xf numFmtId="0" fontId="4" fillId="8" borderId="15" xfId="1" applyFill="1" applyBorder="1" applyAlignment="1">
      <alignment horizontal="center" vertical="center"/>
    </xf>
    <xf numFmtId="0" fontId="10" fillId="0" borderId="23" xfId="1" applyFont="1" applyBorder="1" applyAlignment="1">
      <alignment horizontal="center" vertical="center" wrapText="1"/>
    </xf>
    <xf numFmtId="0" fontId="10" fillId="0" borderId="1" xfId="1" applyFont="1" applyBorder="1" applyAlignment="1">
      <alignment horizontal="center" vertical="center" wrapText="1"/>
    </xf>
    <xf numFmtId="0" fontId="4" fillId="8" borderId="31" xfId="1" applyFill="1" applyBorder="1" applyAlignment="1">
      <alignment horizontal="center" vertical="center"/>
    </xf>
    <xf numFmtId="0" fontId="10" fillId="0" borderId="39" xfId="1" quotePrefix="1" applyFont="1" applyBorder="1" applyAlignment="1">
      <alignment horizontal="center" vertical="center" wrapText="1"/>
    </xf>
    <xf numFmtId="0" fontId="10" fillId="2" borderId="51" xfId="1" quotePrefix="1" applyFont="1" applyFill="1" applyBorder="1" applyAlignment="1">
      <alignment horizontal="left" vertical="center" wrapText="1"/>
    </xf>
    <xf numFmtId="0" fontId="4" fillId="8" borderId="7" xfId="1" applyFill="1" applyBorder="1" applyAlignment="1">
      <alignment horizontal="center" vertical="center"/>
    </xf>
    <xf numFmtId="0" fontId="10" fillId="0" borderId="9" xfId="1" applyFont="1" applyBorder="1" applyAlignment="1">
      <alignment horizontal="center" vertical="center" wrapText="1"/>
    </xf>
    <xf numFmtId="0" fontId="4" fillId="2" borderId="8" xfId="1" applyFill="1" applyBorder="1" applyAlignment="1">
      <alignment vertical="center" wrapText="1"/>
    </xf>
    <xf numFmtId="0" fontId="4" fillId="0" borderId="8" xfId="1" applyBorder="1" applyAlignment="1">
      <alignment horizontal="center" vertical="center" wrapText="1"/>
    </xf>
    <xf numFmtId="0" fontId="4" fillId="2" borderId="8" xfId="1" applyFill="1" applyBorder="1" applyAlignment="1" applyProtection="1">
      <alignment horizontal="center" vertical="center" wrapText="1"/>
      <protection locked="0"/>
    </xf>
    <xf numFmtId="0" fontId="4" fillId="7" borderId="0" xfId="1" applyFill="1" applyAlignment="1">
      <alignment horizontal="center" vertical="center"/>
    </xf>
    <xf numFmtId="0" fontId="4" fillId="2" borderId="73" xfId="1" applyFill="1" applyBorder="1" applyAlignment="1">
      <alignment horizontal="right" vertical="center" wrapText="1"/>
    </xf>
    <xf numFmtId="0" fontId="4" fillId="0" borderId="73" xfId="1" applyBorder="1" applyAlignment="1">
      <alignment horizontal="center" vertical="center" wrapText="1"/>
    </xf>
    <xf numFmtId="0" fontId="10" fillId="2" borderId="39" xfId="1" quotePrefix="1" applyFont="1" applyFill="1" applyBorder="1" applyAlignment="1">
      <alignment horizontal="left" vertical="center" wrapText="1"/>
    </xf>
    <xf numFmtId="0" fontId="10" fillId="2" borderId="8" xfId="1" applyFont="1" applyFill="1" applyBorder="1" applyAlignment="1" applyProtection="1">
      <alignment horizontal="center" vertical="center" wrapText="1"/>
      <protection locked="0"/>
    </xf>
    <xf numFmtId="0" fontId="10" fillId="2" borderId="73" xfId="1" applyFont="1" applyFill="1" applyBorder="1" applyAlignment="1">
      <alignment horizontal="right" vertical="center" wrapText="1"/>
    </xf>
    <xf numFmtId="0" fontId="10" fillId="0" borderId="73" xfId="1" applyFont="1" applyBorder="1" applyAlignment="1">
      <alignment horizontal="center" vertical="center" wrapText="1"/>
    </xf>
    <xf numFmtId="0" fontId="10" fillId="2" borderId="9" xfId="1" quotePrefix="1" applyFont="1" applyFill="1" applyBorder="1" applyAlignment="1">
      <alignment horizontal="left" vertical="center" wrapText="1"/>
    </xf>
    <xf numFmtId="0" fontId="4" fillId="7" borderId="7" xfId="1" applyFill="1" applyBorder="1" applyAlignment="1">
      <alignment horizontal="center" vertical="center"/>
    </xf>
    <xf numFmtId="0" fontId="4" fillId="7" borderId="14" xfId="1" applyFill="1" applyBorder="1" applyAlignment="1">
      <alignment horizontal="center" vertical="center"/>
    </xf>
    <xf numFmtId="0" fontId="4" fillId="7" borderId="3" xfId="1" applyFill="1" applyBorder="1" applyAlignment="1">
      <alignment horizontal="center" vertical="center"/>
    </xf>
    <xf numFmtId="0" fontId="4" fillId="7" borderId="12" xfId="1" applyFill="1" applyBorder="1" applyAlignment="1">
      <alignment horizontal="center" vertical="center"/>
    </xf>
    <xf numFmtId="0" fontId="4" fillId="7" borderId="13" xfId="1" applyFill="1" applyBorder="1" applyAlignment="1">
      <alignment horizontal="center" vertical="center"/>
    </xf>
    <xf numFmtId="0" fontId="10" fillId="2" borderId="78" xfId="1" applyFont="1" applyFill="1" applyBorder="1" applyAlignment="1">
      <alignment horizontal="right" vertical="center" wrapText="1"/>
    </xf>
    <xf numFmtId="0" fontId="10" fillId="2" borderId="78" xfId="1" applyFont="1" applyFill="1" applyBorder="1" applyAlignment="1">
      <alignment horizontal="center" vertical="center" wrapText="1"/>
    </xf>
    <xf numFmtId="0" fontId="10" fillId="2" borderId="78" xfId="1" applyFont="1" applyFill="1" applyBorder="1" applyAlignment="1">
      <alignment horizontal="left" vertical="center" wrapText="1"/>
    </xf>
    <xf numFmtId="0" fontId="4" fillId="7" borderId="2" xfId="1" applyFill="1" applyBorder="1" applyAlignment="1">
      <alignment horizontal="center" vertical="center"/>
    </xf>
    <xf numFmtId="0" fontId="4" fillId="7" borderId="31" xfId="1" applyFill="1" applyBorder="1" applyAlignment="1">
      <alignment horizontal="center" vertical="center"/>
    </xf>
    <xf numFmtId="0" fontId="10" fillId="2" borderId="79" xfId="1" applyFont="1" applyFill="1" applyBorder="1" applyAlignment="1">
      <alignment horizontal="center" vertical="center" wrapText="1"/>
    </xf>
    <xf numFmtId="0" fontId="10" fillId="2" borderId="79" xfId="1" applyFont="1" applyFill="1" applyBorder="1" applyAlignment="1">
      <alignment horizontal="left" vertical="center" wrapText="1"/>
    </xf>
    <xf numFmtId="0" fontId="10" fillId="2" borderId="4" xfId="1" applyFont="1" applyFill="1" applyBorder="1" applyAlignment="1" applyProtection="1">
      <alignment horizontal="center" vertical="center"/>
      <protection locked="0"/>
    </xf>
    <xf numFmtId="177" fontId="0" fillId="2" borderId="4" xfId="4" applyNumberFormat="1" applyFont="1" applyFill="1" applyBorder="1" applyAlignment="1" applyProtection="1">
      <alignment horizontal="center" vertical="center" wrapText="1"/>
      <protection locked="0"/>
    </xf>
    <xf numFmtId="0" fontId="13" fillId="0" borderId="0" xfId="1" applyFont="1">
      <alignment vertical="center"/>
    </xf>
    <xf numFmtId="0" fontId="13" fillId="0" borderId="0" xfId="1" applyFont="1" applyAlignment="1">
      <alignment horizontal="left" vertical="center"/>
    </xf>
    <xf numFmtId="178" fontId="13" fillId="0" borderId="0" xfId="1" applyNumberFormat="1" applyFont="1" applyProtection="1">
      <alignment vertical="center"/>
      <protection hidden="1"/>
    </xf>
    <xf numFmtId="0" fontId="14" fillId="2" borderId="0" xfId="1" applyFont="1" applyFill="1" applyAlignment="1">
      <alignment horizontal="left" vertical="center"/>
    </xf>
    <xf numFmtId="0" fontId="13" fillId="2" borderId="0" xfId="1" applyFont="1" applyFill="1">
      <alignment vertical="center"/>
    </xf>
    <xf numFmtId="0" fontId="15" fillId="0" borderId="0" xfId="1" applyFont="1">
      <alignment vertical="center"/>
    </xf>
    <xf numFmtId="0" fontId="15" fillId="0" borderId="0" xfId="1" applyFont="1" applyAlignment="1">
      <alignment horizontal="right" vertical="center"/>
    </xf>
    <xf numFmtId="178" fontId="15" fillId="0" borderId="0" xfId="1" applyNumberFormat="1" applyFont="1" applyProtection="1">
      <alignment vertical="center"/>
      <protection hidden="1"/>
    </xf>
    <xf numFmtId="0" fontId="16" fillId="2" borderId="82" xfId="1" applyFont="1" applyFill="1" applyBorder="1" applyAlignment="1" applyProtection="1">
      <alignment horizontal="left" vertical="center"/>
      <protection locked="0"/>
    </xf>
    <xf numFmtId="0" fontId="15" fillId="2" borderId="83" xfId="1" applyFont="1" applyFill="1" applyBorder="1">
      <alignment vertical="center"/>
    </xf>
    <xf numFmtId="0" fontId="15" fillId="2" borderId="0" xfId="1" applyFont="1" applyFill="1">
      <alignment vertical="center"/>
    </xf>
    <xf numFmtId="0" fontId="4" fillId="0" borderId="0" xfId="1">
      <alignment vertical="center"/>
    </xf>
    <xf numFmtId="178" fontId="4" fillId="0" borderId="0" xfId="1" applyNumberFormat="1" applyProtection="1">
      <alignment vertical="center"/>
      <protection hidden="1"/>
    </xf>
    <xf numFmtId="0" fontId="16" fillId="2" borderId="84" xfId="1" applyFont="1" applyFill="1" applyBorder="1" applyAlignment="1" applyProtection="1">
      <alignment horizontal="left" vertical="center"/>
      <protection locked="0"/>
    </xf>
    <xf numFmtId="0" fontId="10" fillId="0" borderId="0" xfId="1" applyFont="1">
      <alignment vertical="center"/>
    </xf>
    <xf numFmtId="0" fontId="18" fillId="0" borderId="0" xfId="1" applyFont="1" applyAlignment="1">
      <alignment horizontal="right" vertical="center"/>
    </xf>
    <xf numFmtId="0" fontId="19" fillId="0" borderId="0" xfId="1" applyFont="1">
      <alignment vertical="center"/>
    </xf>
    <xf numFmtId="0" fontId="15" fillId="0" borderId="0" xfId="1" applyFont="1" applyAlignment="1">
      <alignment horizontal="left" vertical="center"/>
    </xf>
    <xf numFmtId="0" fontId="15" fillId="0" borderId="0" xfId="1" applyFont="1" applyAlignment="1">
      <alignment horizontal="left" vertical="center" wrapText="1"/>
    </xf>
    <xf numFmtId="0" fontId="15" fillId="0" borderId="85" xfId="1" applyFont="1" applyBorder="1">
      <alignment vertical="center"/>
    </xf>
    <xf numFmtId="0" fontId="15" fillId="0" borderId="85" xfId="1" applyFont="1" applyBorder="1" applyAlignment="1">
      <alignment horizontal="left" vertical="center"/>
    </xf>
    <xf numFmtId="0" fontId="15" fillId="0" borderId="85" xfId="1" applyFont="1" applyBorder="1" applyAlignment="1">
      <alignment vertical="center" wrapText="1"/>
    </xf>
    <xf numFmtId="0" fontId="16" fillId="0" borderId="86" xfId="1" applyFont="1" applyBorder="1">
      <alignment vertical="center"/>
    </xf>
    <xf numFmtId="0" fontId="20" fillId="0" borderId="86" xfId="1" applyFont="1" applyBorder="1" applyAlignment="1">
      <alignment horizontal="center" vertical="center" wrapText="1"/>
    </xf>
    <xf numFmtId="0" fontId="21" fillId="0" borderId="86" xfId="1" applyFont="1" applyBorder="1" applyAlignment="1">
      <alignment horizontal="left" vertical="center"/>
    </xf>
    <xf numFmtId="0" fontId="22" fillId="0" borderId="86" xfId="1" applyFont="1" applyBorder="1" applyAlignment="1">
      <alignment horizontal="left" vertical="center"/>
    </xf>
    <xf numFmtId="0" fontId="22" fillId="0" borderId="86" xfId="1" applyFont="1" applyBorder="1" applyAlignment="1">
      <alignment vertical="center" wrapText="1"/>
    </xf>
    <xf numFmtId="178" fontId="16" fillId="0" borderId="0" xfId="1" applyNumberFormat="1" applyFont="1" applyProtection="1">
      <alignment vertical="center"/>
      <protection hidden="1"/>
    </xf>
    <xf numFmtId="0" fontId="16" fillId="2" borderId="0" xfId="1" applyFont="1" applyFill="1">
      <alignment vertical="center"/>
    </xf>
    <xf numFmtId="0" fontId="16" fillId="0" borderId="0" xfId="1" applyFont="1">
      <alignment vertical="center"/>
    </xf>
    <xf numFmtId="0" fontId="20" fillId="0" borderId="86" xfId="1" applyFont="1" applyBorder="1">
      <alignment vertical="center"/>
    </xf>
    <xf numFmtId="0" fontId="20" fillId="0" borderId="86" xfId="1" applyFont="1" applyBorder="1" applyAlignment="1">
      <alignment horizontal="center" vertical="center"/>
    </xf>
    <xf numFmtId="0" fontId="20" fillId="0" borderId="86" xfId="1" applyFont="1" applyBorder="1" applyAlignment="1">
      <alignment horizontal="left" vertical="center"/>
    </xf>
    <xf numFmtId="0" fontId="20" fillId="0" borderId="86" xfId="1" applyFont="1" applyBorder="1" applyAlignment="1">
      <alignment vertical="center" wrapText="1"/>
    </xf>
    <xf numFmtId="178" fontId="20" fillId="0" borderId="0" xfId="1" applyNumberFormat="1" applyFont="1" applyProtection="1">
      <alignment vertical="center"/>
      <protection hidden="1"/>
    </xf>
    <xf numFmtId="0" fontId="20" fillId="2" borderId="0" xfId="1" applyFont="1" applyFill="1">
      <alignment vertical="center"/>
    </xf>
    <xf numFmtId="0" fontId="20" fillId="0" borderId="0" xfId="1" applyFont="1">
      <alignment vertical="center"/>
    </xf>
    <xf numFmtId="179" fontId="20" fillId="0" borderId="86" xfId="1" applyNumberFormat="1" applyFont="1" applyBorder="1" applyAlignment="1" applyProtection="1">
      <alignment horizontal="center" vertical="center"/>
      <protection hidden="1"/>
    </xf>
    <xf numFmtId="0" fontId="16" fillId="2" borderId="0" xfId="1" applyFont="1" applyFill="1" applyAlignment="1">
      <alignment vertical="center" wrapText="1"/>
    </xf>
    <xf numFmtId="0" fontId="4" fillId="0" borderId="86" xfId="1" applyBorder="1">
      <alignment vertical="center"/>
    </xf>
    <xf numFmtId="0" fontId="4" fillId="0" borderId="86" xfId="1" applyBorder="1" applyAlignment="1">
      <alignment vertical="center" wrapText="1"/>
    </xf>
    <xf numFmtId="178" fontId="23" fillId="0" borderId="0" xfId="1" applyNumberFormat="1" applyFont="1" applyProtection="1">
      <alignment vertical="center"/>
      <protection hidden="1"/>
    </xf>
    <xf numFmtId="0" fontId="23" fillId="2" borderId="0" xfId="1" applyFont="1" applyFill="1">
      <alignment vertical="center"/>
    </xf>
    <xf numFmtId="0" fontId="23" fillId="0" borderId="0" xfId="1" applyFont="1">
      <alignment vertical="center"/>
    </xf>
    <xf numFmtId="0" fontId="16" fillId="2" borderId="90" xfId="1" applyFont="1" applyFill="1" applyBorder="1" applyAlignment="1" applyProtection="1">
      <alignment horizontal="left" vertical="center"/>
      <protection locked="0"/>
    </xf>
    <xf numFmtId="0" fontId="20" fillId="0" borderId="0" xfId="1" applyFont="1" applyAlignment="1">
      <alignment horizontal="center" vertical="center"/>
    </xf>
    <xf numFmtId="0" fontId="20" fillId="0" borderId="0" xfId="1" applyFont="1" applyAlignment="1">
      <alignment horizontal="left" vertical="center"/>
    </xf>
    <xf numFmtId="0" fontId="20" fillId="0" borderId="0" xfId="1" applyFont="1" applyAlignment="1">
      <alignment vertical="center" wrapText="1"/>
    </xf>
    <xf numFmtId="0" fontId="16" fillId="2" borderId="0" xfId="1" applyFont="1" applyFill="1" applyAlignment="1" applyProtection="1">
      <alignment horizontal="left" vertical="center"/>
      <protection locked="0"/>
    </xf>
    <xf numFmtId="0" fontId="4" fillId="0" borderId="0" xfId="1" applyAlignment="1">
      <alignment horizontal="left" vertical="center"/>
    </xf>
    <xf numFmtId="0" fontId="4" fillId="0" borderId="0" xfId="1" applyAlignment="1">
      <alignment vertical="center" wrapText="1"/>
    </xf>
    <xf numFmtId="0" fontId="16" fillId="2" borderId="0" xfId="1" applyFont="1" applyFill="1" applyAlignment="1">
      <alignment horizontal="left" vertical="center"/>
    </xf>
    <xf numFmtId="0" fontId="15" fillId="0" borderId="0" xfId="1" applyFont="1" applyAlignment="1">
      <alignment vertical="center" wrapText="1"/>
    </xf>
    <xf numFmtId="0" fontId="16" fillId="2" borderId="82" xfId="1" applyFont="1" applyFill="1" applyBorder="1" applyAlignment="1">
      <alignment horizontal="left" vertical="center"/>
    </xf>
    <xf numFmtId="0" fontId="16" fillId="2" borderId="84" xfId="1" applyFont="1" applyFill="1" applyBorder="1" applyAlignment="1" applyProtection="1">
      <alignment horizontal="left" vertical="center" wrapText="1"/>
      <protection locked="0"/>
    </xf>
    <xf numFmtId="0" fontId="27" fillId="0" borderId="0" xfId="1" applyFont="1">
      <alignment vertical="center"/>
    </xf>
    <xf numFmtId="0" fontId="27" fillId="0" borderId="0" xfId="1" applyFont="1" applyAlignment="1">
      <alignment vertical="center" wrapText="1"/>
    </xf>
    <xf numFmtId="0" fontId="15" fillId="0" borderId="0" xfId="1" applyFont="1" applyAlignment="1">
      <alignment horizontal="center" vertical="center"/>
    </xf>
    <xf numFmtId="0" fontId="27" fillId="0" borderId="0" xfId="1" applyFont="1" applyAlignment="1">
      <alignment horizontal="right" vertical="center"/>
    </xf>
    <xf numFmtId="0" fontId="15" fillId="2" borderId="0" xfId="1" applyFont="1" applyFill="1" applyAlignment="1">
      <alignment horizontal="left" vertical="center"/>
    </xf>
    <xf numFmtId="0" fontId="27" fillId="2" borderId="0" xfId="1" applyFont="1" applyFill="1" applyAlignment="1">
      <alignment horizontal="left" vertical="center"/>
    </xf>
    <xf numFmtId="0" fontId="15" fillId="2" borderId="82" xfId="1" applyFont="1" applyFill="1" applyBorder="1" applyAlignment="1">
      <alignment horizontal="left" vertical="center"/>
    </xf>
    <xf numFmtId="0" fontId="30" fillId="0" borderId="0" xfId="1" applyFont="1" applyAlignment="1">
      <alignment horizontal="center" vertical="center"/>
    </xf>
    <xf numFmtId="0" fontId="15" fillId="2" borderId="84" xfId="1" applyFont="1" applyFill="1" applyBorder="1" applyAlignment="1">
      <alignment horizontal="left" vertical="center"/>
    </xf>
    <xf numFmtId="0" fontId="15" fillId="14" borderId="91" xfId="1" applyFont="1" applyFill="1" applyBorder="1" applyAlignment="1" applyProtection="1">
      <alignment horizontal="center" vertical="center"/>
      <protection locked="0"/>
    </xf>
    <xf numFmtId="0" fontId="15" fillId="2" borderId="84" xfId="1" applyFont="1" applyFill="1" applyBorder="1" applyAlignment="1" applyProtection="1">
      <alignment horizontal="left" vertical="center"/>
      <protection locked="0"/>
    </xf>
    <xf numFmtId="0" fontId="31" fillId="0" borderId="0" xfId="1" applyFont="1">
      <alignment vertical="center"/>
    </xf>
    <xf numFmtId="0" fontId="16" fillId="0" borderId="7" xfId="1" applyFont="1" applyBorder="1">
      <alignment vertical="center"/>
    </xf>
    <xf numFmtId="0" fontId="27" fillId="0" borderId="14" xfId="1" applyFont="1" applyBorder="1">
      <alignment vertical="center"/>
    </xf>
    <xf numFmtId="0" fontId="27" fillId="0" borderId="15" xfId="1" applyFont="1" applyBorder="1">
      <alignment vertical="center"/>
    </xf>
    <xf numFmtId="0" fontId="15" fillId="0" borderId="15" xfId="1" applyFont="1" applyBorder="1">
      <alignment vertical="center"/>
    </xf>
    <xf numFmtId="0" fontId="27" fillId="0" borderId="15" xfId="1" applyFont="1" applyBorder="1" applyAlignment="1">
      <alignment vertical="center" wrapText="1"/>
    </xf>
    <xf numFmtId="0" fontId="4" fillId="0" borderId="21" xfId="1" applyBorder="1" applyAlignment="1">
      <alignment vertical="center" wrapText="1"/>
    </xf>
    <xf numFmtId="0" fontId="27" fillId="0" borderId="94" xfId="1" applyFont="1" applyBorder="1">
      <alignment vertical="center"/>
    </xf>
    <xf numFmtId="0" fontId="27" fillId="0" borderId="89" xfId="1" applyFont="1" applyBorder="1">
      <alignment vertical="center"/>
    </xf>
    <xf numFmtId="0" fontId="15" fillId="0" borderId="89" xfId="1" applyFont="1" applyBorder="1">
      <alignment vertical="center"/>
    </xf>
    <xf numFmtId="0" fontId="27" fillId="0" borderId="89" xfId="1" applyFont="1" applyBorder="1" applyAlignment="1">
      <alignment vertical="center" wrapText="1"/>
    </xf>
    <xf numFmtId="0" fontId="4" fillId="0" borderId="96" xfId="1" applyBorder="1" applyAlignment="1">
      <alignment vertical="center" wrapText="1"/>
    </xf>
    <xf numFmtId="0" fontId="27" fillId="0" borderId="11" xfId="1" applyFont="1" applyBorder="1">
      <alignment vertical="center"/>
    </xf>
    <xf numFmtId="0" fontId="27" fillId="0" borderId="86" xfId="1" applyFont="1" applyBorder="1">
      <alignment vertical="center"/>
    </xf>
    <xf numFmtId="0" fontId="15" fillId="0" borderId="86" xfId="1" applyFont="1" applyBorder="1">
      <alignment vertical="center"/>
    </xf>
    <xf numFmtId="0" fontId="27" fillId="0" borderId="86" xfId="1" applyFont="1" applyBorder="1" applyAlignment="1">
      <alignment vertical="center" wrapText="1"/>
    </xf>
    <xf numFmtId="0" fontId="4" fillId="0" borderId="97" xfId="1" applyBorder="1" applyAlignment="1">
      <alignment vertical="center" wrapText="1"/>
    </xf>
    <xf numFmtId="0" fontId="32" fillId="0" borderId="11" xfId="1" applyFont="1" applyBorder="1">
      <alignment vertical="center"/>
    </xf>
    <xf numFmtId="0" fontId="15" fillId="0" borderId="97" xfId="1" applyFont="1" applyBorder="1">
      <alignment vertical="center"/>
    </xf>
    <xf numFmtId="0" fontId="15" fillId="0" borderId="86" xfId="1" applyFont="1" applyBorder="1" applyAlignment="1">
      <alignment horizontal="right" vertical="center" wrapText="1"/>
    </xf>
    <xf numFmtId="180" fontId="15" fillId="15" borderId="4" xfId="1" applyNumberFormat="1" applyFont="1" applyFill="1" applyBorder="1" applyAlignment="1" applyProtection="1">
      <alignment horizontal="left" vertical="center"/>
      <protection locked="0"/>
    </xf>
    <xf numFmtId="0" fontId="4" fillId="0" borderId="86" xfId="6" applyFont="1" applyFill="1" applyBorder="1" applyAlignment="1" applyProtection="1">
      <alignment vertical="center" wrapText="1"/>
    </xf>
    <xf numFmtId="180" fontId="15" fillId="17" borderId="4" xfId="1" applyNumberFormat="1" applyFont="1" applyFill="1" applyBorder="1" applyAlignment="1" applyProtection="1">
      <alignment horizontal="left" vertical="center"/>
      <protection locked="0"/>
    </xf>
    <xf numFmtId="0" fontId="4" fillId="0" borderId="89" xfId="6" applyFont="1" applyFill="1" applyBorder="1" applyAlignment="1" applyProtection="1">
      <alignment vertical="center" wrapText="1"/>
    </xf>
    <xf numFmtId="0" fontId="15" fillId="0" borderId="96" xfId="1" applyFont="1" applyBorder="1">
      <alignment vertical="center"/>
    </xf>
    <xf numFmtId="0" fontId="15" fillId="0" borderId="89" xfId="1" applyFont="1" applyBorder="1" applyAlignment="1">
      <alignment vertical="center" wrapText="1"/>
    </xf>
    <xf numFmtId="0" fontId="15" fillId="0" borderId="89" xfId="1" applyFont="1" applyBorder="1" applyAlignment="1">
      <alignment horizontal="center" vertical="center" wrapText="1"/>
    </xf>
    <xf numFmtId="0" fontId="16" fillId="0" borderId="89" xfId="1" applyFont="1" applyBorder="1">
      <alignment vertical="center"/>
    </xf>
    <xf numFmtId="0" fontId="16" fillId="0" borderId="97" xfId="1" applyFont="1" applyBorder="1">
      <alignment vertical="center"/>
    </xf>
    <xf numFmtId="0" fontId="15" fillId="0" borderId="86" xfId="1" applyFont="1" applyBorder="1" applyAlignment="1">
      <alignment vertical="center" wrapText="1"/>
    </xf>
    <xf numFmtId="0" fontId="27" fillId="0" borderId="86" xfId="1" applyFont="1" applyBorder="1" applyAlignment="1">
      <alignment horizontal="center" vertical="center"/>
    </xf>
    <xf numFmtId="0" fontId="27" fillId="0" borderId="97" xfId="1" applyFont="1" applyBorder="1">
      <alignment vertical="center"/>
    </xf>
    <xf numFmtId="0" fontId="15" fillId="0" borderId="86" xfId="1" applyFont="1" applyBorder="1" applyAlignment="1">
      <alignment horizontal="center" vertical="center" wrapText="1"/>
    </xf>
    <xf numFmtId="0" fontId="15" fillId="4" borderId="0" xfId="1" applyFont="1" applyFill="1">
      <alignment vertical="center"/>
    </xf>
    <xf numFmtId="0" fontId="15" fillId="0" borderId="86" xfId="1" applyFont="1" applyBorder="1" applyAlignment="1">
      <alignment horizontal="center" vertical="center"/>
    </xf>
    <xf numFmtId="0" fontId="15" fillId="0" borderId="1" xfId="1" applyFont="1" applyBorder="1" applyAlignment="1">
      <alignment horizontal="center" vertical="center"/>
    </xf>
    <xf numFmtId="1" fontId="27" fillId="4" borderId="0" xfId="1" applyNumberFormat="1" applyFont="1" applyFill="1">
      <alignment vertical="center"/>
    </xf>
    <xf numFmtId="0" fontId="27" fillId="0" borderId="86" xfId="1" applyFont="1" applyBorder="1" applyAlignment="1">
      <alignment horizontal="left" vertical="center"/>
    </xf>
    <xf numFmtId="0" fontId="15" fillId="0" borderId="86" xfId="1" applyFont="1" applyBorder="1" applyAlignment="1">
      <alignment horizontal="left" vertical="center"/>
    </xf>
    <xf numFmtId="0" fontId="27" fillId="10" borderId="0" xfId="1" applyFont="1" applyFill="1">
      <alignment vertical="center"/>
    </xf>
    <xf numFmtId="0" fontId="27" fillId="0" borderId="86" xfId="1" applyFont="1" applyBorder="1" applyAlignment="1">
      <alignment horizontal="right" vertical="center" wrapText="1"/>
    </xf>
    <xf numFmtId="0" fontId="27" fillId="0" borderId="100" xfId="1" applyFont="1" applyBorder="1" applyAlignment="1">
      <alignment horizontal="right" vertical="center"/>
    </xf>
    <xf numFmtId="0" fontId="27" fillId="4" borderId="0" xfId="1" applyFont="1" applyFill="1">
      <alignment vertical="center"/>
    </xf>
    <xf numFmtId="0" fontId="25" fillId="0" borderId="86" xfId="1" applyFont="1" applyBorder="1">
      <alignment vertical="center"/>
    </xf>
    <xf numFmtId="0" fontId="10" fillId="0" borderId="86" xfId="1" applyFont="1" applyBorder="1" applyAlignment="1">
      <alignment vertical="center" wrapText="1"/>
    </xf>
    <xf numFmtId="0" fontId="15" fillId="0" borderId="87" xfId="1" applyFont="1" applyBorder="1" applyAlignment="1">
      <alignment horizontal="center" vertical="center"/>
    </xf>
    <xf numFmtId="0" fontId="35" fillId="0" borderId="86" xfId="1" applyFont="1" applyBorder="1">
      <alignment vertical="center"/>
    </xf>
    <xf numFmtId="0" fontId="16" fillId="0" borderId="86" xfId="1" applyFont="1" applyBorder="1" applyAlignment="1">
      <alignment vertical="center" wrapText="1"/>
    </xf>
    <xf numFmtId="0" fontId="27" fillId="0" borderId="86" xfId="1" applyFont="1" applyBorder="1" applyAlignment="1">
      <alignment horizontal="left" vertical="center" readingOrder="1"/>
    </xf>
    <xf numFmtId="0" fontId="27" fillId="0" borderId="86" xfId="1" applyFont="1" applyBorder="1" applyAlignment="1">
      <alignment horizontal="left" vertical="center" wrapText="1" readingOrder="1"/>
    </xf>
    <xf numFmtId="0" fontId="27" fillId="0" borderId="0" xfId="1" applyFont="1" applyAlignment="1">
      <alignment horizontal="left" vertical="center" readingOrder="1"/>
    </xf>
    <xf numFmtId="0" fontId="27" fillId="0" borderId="87" xfId="1" applyFont="1" applyBorder="1" applyAlignment="1">
      <alignment horizontal="left" vertical="center" wrapText="1" readingOrder="1"/>
    </xf>
    <xf numFmtId="0" fontId="27" fillId="0" borderId="0" xfId="1" applyFont="1" applyAlignment="1">
      <alignment horizontal="left" vertical="center" wrapText="1" readingOrder="1"/>
    </xf>
    <xf numFmtId="0" fontId="36" fillId="0" borderId="86" xfId="1" applyFont="1" applyBorder="1">
      <alignment vertical="center"/>
    </xf>
    <xf numFmtId="0" fontId="36" fillId="0" borderId="86" xfId="1" applyFont="1" applyBorder="1" applyAlignment="1">
      <alignment vertical="center" wrapText="1"/>
    </xf>
    <xf numFmtId="0" fontId="37" fillId="4" borderId="0" xfId="1" applyFont="1" applyFill="1">
      <alignment vertical="center"/>
    </xf>
    <xf numFmtId="0" fontId="36" fillId="0" borderId="0" xfId="1" applyFont="1">
      <alignment vertical="center"/>
    </xf>
    <xf numFmtId="0" fontId="38" fillId="0" borderId="0" xfId="1" applyFont="1">
      <alignment vertical="center"/>
    </xf>
    <xf numFmtId="0" fontId="36" fillId="0" borderId="0" xfId="1" applyFont="1" applyAlignment="1">
      <alignment vertical="center" wrapText="1"/>
    </xf>
    <xf numFmtId="0" fontId="38" fillId="0" borderId="0" xfId="1" applyFont="1" applyAlignment="1">
      <alignment vertical="center" wrapText="1"/>
    </xf>
    <xf numFmtId="0" fontId="38" fillId="0" borderId="86" xfId="1" applyFont="1" applyBorder="1">
      <alignment vertical="center"/>
    </xf>
    <xf numFmtId="0" fontId="39" fillId="0" borderId="101" xfId="1" applyFont="1" applyBorder="1">
      <alignment vertical="center"/>
    </xf>
    <xf numFmtId="0" fontId="39" fillId="0" borderId="100" xfId="1" applyFont="1" applyBorder="1">
      <alignment vertical="center"/>
    </xf>
    <xf numFmtId="0" fontId="41" fillId="0" borderId="86" xfId="1" applyFont="1" applyBorder="1">
      <alignment vertical="center"/>
    </xf>
    <xf numFmtId="0" fontId="41" fillId="0" borderId="100" xfId="1" applyFont="1" applyBorder="1">
      <alignment vertical="center"/>
    </xf>
    <xf numFmtId="0" fontId="36" fillId="0" borderId="87" xfId="1" applyFont="1" applyBorder="1">
      <alignment vertical="center"/>
    </xf>
    <xf numFmtId="0" fontId="36" fillId="0" borderId="87" xfId="1" applyFont="1" applyBorder="1" applyAlignment="1">
      <alignment vertical="center" wrapText="1"/>
    </xf>
    <xf numFmtId="0" fontId="15" fillId="0" borderId="89" xfId="1" applyFont="1" applyBorder="1" applyAlignment="1">
      <alignment horizontal="center" vertical="center"/>
    </xf>
    <xf numFmtId="0" fontId="42" fillId="0" borderId="0" xfId="1" applyFont="1">
      <alignment vertical="center"/>
    </xf>
    <xf numFmtId="0" fontId="27" fillId="0" borderId="100" xfId="1" applyFont="1" applyBorder="1">
      <alignment vertical="center"/>
    </xf>
    <xf numFmtId="0" fontId="16" fillId="0" borderId="100" xfId="1" applyFont="1" applyBorder="1" applyAlignment="1">
      <alignment vertical="center" wrapText="1"/>
    </xf>
    <xf numFmtId="0" fontId="27" fillId="0" borderId="100" xfId="1" applyFont="1" applyBorder="1" applyAlignment="1">
      <alignment vertical="center" wrapText="1"/>
    </xf>
    <xf numFmtId="0" fontId="43" fillId="0" borderId="86" xfId="1" applyFont="1" applyBorder="1">
      <alignment vertical="center"/>
    </xf>
    <xf numFmtId="0" fontId="16" fillId="0" borderId="89" xfId="1" applyFont="1" applyBorder="1" applyAlignment="1">
      <alignment vertical="center" wrapText="1"/>
    </xf>
    <xf numFmtId="0" fontId="15" fillId="0" borderId="100" xfId="1" applyFont="1" applyBorder="1" applyAlignment="1">
      <alignment vertical="center" wrapText="1"/>
    </xf>
    <xf numFmtId="0" fontId="15" fillId="18" borderId="4" xfId="1" applyFont="1" applyFill="1" applyBorder="1" applyAlignment="1" applyProtection="1">
      <alignment horizontal="center" vertical="center"/>
      <protection locked="0"/>
    </xf>
    <xf numFmtId="0" fontId="15" fillId="0" borderId="87" xfId="1" applyFont="1" applyBorder="1" applyAlignment="1">
      <alignment vertical="center" wrapText="1"/>
    </xf>
    <xf numFmtId="0" fontId="15" fillId="0" borderId="86" xfId="1" applyFont="1" applyBorder="1" applyAlignment="1">
      <alignment horizontal="right" vertical="center"/>
    </xf>
    <xf numFmtId="0" fontId="27" fillId="0" borderId="86" xfId="1" applyFont="1" applyBorder="1" applyAlignment="1">
      <alignment horizontal="center" vertical="center" wrapText="1"/>
    </xf>
    <xf numFmtId="0" fontId="33" fillId="4" borderId="0" xfId="1" applyFont="1" applyFill="1" applyAlignment="1">
      <alignment horizontal="center" vertical="center" wrapText="1"/>
    </xf>
    <xf numFmtId="181" fontId="15" fillId="0" borderId="4" xfId="1" applyNumberFormat="1" applyFont="1" applyBorder="1" applyAlignment="1">
      <alignment horizontal="center" vertical="center"/>
    </xf>
    <xf numFmtId="0" fontId="33" fillId="0" borderId="0" xfId="1" applyFont="1" applyAlignment="1">
      <alignment horizontal="center" vertical="center" wrapText="1"/>
    </xf>
    <xf numFmtId="0" fontId="27" fillId="0" borderId="102" xfId="1" applyFont="1" applyBorder="1">
      <alignment vertical="center"/>
    </xf>
    <xf numFmtId="0" fontId="15" fillId="0" borderId="87" xfId="1" applyFont="1" applyBorder="1">
      <alignment vertical="center"/>
    </xf>
    <xf numFmtId="0" fontId="27" fillId="0" borderId="87" xfId="1" applyFont="1" applyBorder="1">
      <alignment vertical="center"/>
    </xf>
    <xf numFmtId="0" fontId="27" fillId="0" borderId="87" xfId="1" applyFont="1" applyBorder="1" applyAlignment="1">
      <alignment vertical="center" wrapText="1"/>
    </xf>
    <xf numFmtId="0" fontId="16" fillId="0" borderId="87" xfId="1" applyFont="1" applyBorder="1">
      <alignment vertical="center"/>
    </xf>
    <xf numFmtId="0" fontId="16" fillId="0" borderId="100" xfId="1" applyFont="1" applyBorder="1">
      <alignment vertical="center"/>
    </xf>
    <xf numFmtId="0" fontId="27" fillId="0" borderId="3" xfId="1" applyFont="1" applyBorder="1">
      <alignment vertical="center"/>
    </xf>
    <xf numFmtId="182" fontId="15" fillId="0" borderId="86" xfId="1" applyNumberFormat="1" applyFont="1" applyBorder="1" applyAlignment="1">
      <alignment horizontal="center" vertical="center"/>
    </xf>
    <xf numFmtId="0" fontId="44" fillId="0" borderId="97" xfId="1" applyFont="1" applyBorder="1">
      <alignment vertical="center"/>
    </xf>
    <xf numFmtId="0" fontId="33" fillId="0" borderId="83" xfId="1" applyFont="1" applyBorder="1" applyAlignment="1">
      <alignment vertical="center" wrapText="1"/>
    </xf>
    <xf numFmtId="0" fontId="45" fillId="0" borderId="97" xfId="1" applyFont="1" applyBorder="1">
      <alignment vertical="center"/>
    </xf>
    <xf numFmtId="38" fontId="15" fillId="0" borderId="86" xfId="1" applyNumberFormat="1" applyFont="1" applyBorder="1" applyAlignment="1">
      <alignment horizontal="center" vertical="center"/>
    </xf>
    <xf numFmtId="0" fontId="31" fillId="0" borderId="86" xfId="1" applyFont="1" applyBorder="1" applyAlignment="1">
      <alignment vertical="center" wrapText="1"/>
    </xf>
    <xf numFmtId="0" fontId="33" fillId="4" borderId="83" xfId="1" applyFont="1" applyFill="1" applyBorder="1" applyAlignment="1">
      <alignment vertical="center" wrapText="1"/>
    </xf>
    <xf numFmtId="0" fontId="27" fillId="0" borderId="103" xfId="1" applyFont="1" applyBorder="1">
      <alignment vertical="center"/>
    </xf>
    <xf numFmtId="0" fontId="27" fillId="0" borderId="104" xfId="1" applyFont="1" applyBorder="1">
      <alignment vertical="center"/>
    </xf>
    <xf numFmtId="0" fontId="15" fillId="0" borderId="104" xfId="1" applyFont="1" applyBorder="1">
      <alignment vertical="center"/>
    </xf>
    <xf numFmtId="0" fontId="27" fillId="0" borderId="104" xfId="1" applyFont="1" applyBorder="1" applyAlignment="1">
      <alignment vertical="center" wrapText="1"/>
    </xf>
    <xf numFmtId="0" fontId="15" fillId="0" borderId="104" xfId="1" applyFont="1" applyBorder="1" applyAlignment="1">
      <alignment vertical="center" wrapText="1"/>
    </xf>
    <xf numFmtId="0" fontId="15" fillId="0" borderId="104" xfId="1" applyFont="1" applyBorder="1" applyAlignment="1">
      <alignment horizontal="center" vertical="center"/>
    </xf>
    <xf numFmtId="0" fontId="16" fillId="0" borderId="104" xfId="1" applyFont="1" applyBorder="1">
      <alignment vertical="center"/>
    </xf>
    <xf numFmtId="0" fontId="16" fillId="0" borderId="105" xfId="1" applyFont="1" applyBorder="1">
      <alignment vertical="center"/>
    </xf>
    <xf numFmtId="49" fontId="35" fillId="0" borderId="102" xfId="1" applyNumberFormat="1" applyFont="1" applyBorder="1">
      <alignment vertical="center"/>
    </xf>
    <xf numFmtId="49" fontId="35" fillId="0" borderId="86" xfId="1" applyNumberFormat="1" applyFont="1" applyBorder="1">
      <alignment vertical="center"/>
    </xf>
    <xf numFmtId="49" fontId="27" fillId="0" borderId="86" xfId="1" applyNumberFormat="1" applyFont="1" applyBorder="1">
      <alignment vertical="center"/>
    </xf>
    <xf numFmtId="49" fontId="27" fillId="0" borderId="86" xfId="1" applyNumberFormat="1" applyFont="1" applyBorder="1" applyAlignment="1">
      <alignment horizontal="right" vertical="center" wrapText="1"/>
    </xf>
    <xf numFmtId="0" fontId="27" fillId="0" borderId="86" xfId="1" applyFont="1" applyBorder="1" applyAlignment="1">
      <alignment horizontal="left" vertical="center" wrapText="1"/>
    </xf>
    <xf numFmtId="0" fontId="27" fillId="0" borderId="106" xfId="1" applyFont="1" applyBorder="1">
      <alignment vertical="center"/>
    </xf>
    <xf numFmtId="0" fontId="27" fillId="0" borderId="107" xfId="1" applyFont="1" applyBorder="1">
      <alignment vertical="center"/>
    </xf>
    <xf numFmtId="0" fontId="27" fillId="0" borderId="108" xfId="1" applyFont="1" applyBorder="1">
      <alignment vertical="center"/>
    </xf>
    <xf numFmtId="0" fontId="27" fillId="0" borderId="0" xfId="1" applyFont="1" applyAlignment="1">
      <alignment horizontal="center" vertical="center"/>
    </xf>
    <xf numFmtId="0" fontId="32" fillId="0" borderId="0" xfId="1" applyFont="1">
      <alignment vertical="center"/>
    </xf>
    <xf numFmtId="0" fontId="27" fillId="0" borderId="19" xfId="1" applyFont="1" applyBorder="1">
      <alignment vertical="center"/>
    </xf>
    <xf numFmtId="0" fontId="27" fillId="0" borderId="109" xfId="1" applyFont="1" applyBorder="1">
      <alignment vertical="center"/>
    </xf>
    <xf numFmtId="0" fontId="27" fillId="0" borderId="87" xfId="1" applyFont="1" applyBorder="1" applyAlignment="1">
      <alignment horizontal="center" vertical="center"/>
    </xf>
    <xf numFmtId="0" fontId="32" fillId="0" borderId="87" xfId="1" applyFont="1" applyBorder="1">
      <alignment vertical="center"/>
    </xf>
    <xf numFmtId="0" fontId="32" fillId="0" borderId="3" xfId="1" applyFont="1" applyBorder="1">
      <alignment vertical="center"/>
    </xf>
    <xf numFmtId="0" fontId="32" fillId="0" borderId="107" xfId="1" applyFont="1" applyBorder="1">
      <alignment vertical="center"/>
    </xf>
    <xf numFmtId="0" fontId="27" fillId="0" borderId="110" xfId="1" applyFont="1" applyBorder="1">
      <alignment vertical="center"/>
    </xf>
    <xf numFmtId="0" fontId="32" fillId="0" borderId="86" xfId="1" applyFont="1" applyBorder="1">
      <alignment vertical="center"/>
    </xf>
    <xf numFmtId="0" fontId="27" fillId="0" borderId="0" xfId="1" applyFont="1" applyAlignment="1">
      <alignment horizontal="left" vertical="center"/>
    </xf>
    <xf numFmtId="0" fontId="27" fillId="0" borderId="88" xfId="1" applyFont="1" applyBorder="1">
      <alignment vertical="center"/>
    </xf>
    <xf numFmtId="0" fontId="27" fillId="0" borderId="111" xfId="1" applyFont="1" applyBorder="1" applyAlignment="1">
      <alignment horizontal="center" vertical="center"/>
    </xf>
    <xf numFmtId="0" fontId="27" fillId="0" borderId="112" xfId="1" applyFont="1" applyBorder="1" applyAlignment="1">
      <alignment horizontal="center" vertical="center"/>
    </xf>
    <xf numFmtId="0" fontId="27" fillId="0" borderId="110" xfId="1" applyFont="1" applyBorder="1" applyAlignment="1">
      <alignment horizontal="left" vertical="center"/>
    </xf>
    <xf numFmtId="0" fontId="27" fillId="0" borderId="113" xfId="1" applyFont="1" applyBorder="1" applyAlignment="1">
      <alignment horizontal="left" vertical="center"/>
    </xf>
    <xf numFmtId="0" fontId="27" fillId="0" borderId="111" xfId="1" applyFont="1" applyBorder="1" applyAlignment="1">
      <alignment horizontal="center" vertical="center" wrapText="1"/>
    </xf>
    <xf numFmtId="0" fontId="27" fillId="0" borderId="107" xfId="1" applyFont="1" applyBorder="1" applyAlignment="1">
      <alignment horizontal="left" vertical="center"/>
    </xf>
    <xf numFmtId="0" fontId="27" fillId="0" borderId="109" xfId="1" applyFont="1" applyBorder="1" applyAlignment="1">
      <alignment horizontal="left" vertical="center"/>
    </xf>
    <xf numFmtId="0" fontId="35" fillId="0" borderId="0" xfId="1" applyFont="1">
      <alignment vertical="center"/>
    </xf>
    <xf numFmtId="0" fontId="16" fillId="0" borderId="70" xfId="1" applyFont="1" applyBorder="1">
      <alignment vertical="center"/>
    </xf>
    <xf numFmtId="0" fontId="27" fillId="0" borderId="113" xfId="1" applyFont="1" applyBorder="1">
      <alignment vertical="center"/>
    </xf>
    <xf numFmtId="0" fontId="35" fillId="0" borderId="107" xfId="1" applyFont="1" applyBorder="1">
      <alignment vertical="center"/>
    </xf>
    <xf numFmtId="0" fontId="35" fillId="0" borderId="88" xfId="1" applyFont="1" applyBorder="1">
      <alignment vertical="center"/>
    </xf>
    <xf numFmtId="0" fontId="27" fillId="9" borderId="4" xfId="1" applyFont="1" applyFill="1" applyBorder="1" applyAlignment="1" applyProtection="1">
      <alignment horizontal="center" vertical="center"/>
      <protection locked="0"/>
    </xf>
    <xf numFmtId="49" fontId="27" fillId="0" borderId="11" xfId="1" applyNumberFormat="1" applyFont="1" applyBorder="1">
      <alignment vertical="center"/>
    </xf>
    <xf numFmtId="0" fontId="15" fillId="0" borderId="86" xfId="1" applyFont="1" applyBorder="1" applyAlignment="1" applyProtection="1">
      <alignment horizontal="center" vertical="center"/>
      <protection locked="0"/>
    </xf>
    <xf numFmtId="0" fontId="15" fillId="0" borderId="87" xfId="1" applyFont="1" applyBorder="1" applyAlignment="1" applyProtection="1">
      <alignment horizontal="center" vertical="center"/>
      <protection locked="0"/>
    </xf>
    <xf numFmtId="0" fontId="15" fillId="0" borderId="98" xfId="1" applyFont="1" applyBorder="1" applyAlignment="1" applyProtection="1">
      <alignment horizontal="center" vertical="center"/>
      <protection locked="0"/>
    </xf>
    <xf numFmtId="0" fontId="15" fillId="0" borderId="89" xfId="1" applyFont="1" applyBorder="1" applyAlignment="1" applyProtection="1">
      <alignment horizontal="center" vertical="center"/>
      <protection locked="0"/>
    </xf>
    <xf numFmtId="0" fontId="15" fillId="0" borderId="99" xfId="1" applyFont="1" applyBorder="1" applyAlignment="1" applyProtection="1">
      <alignment horizontal="center" vertical="center"/>
      <protection locked="0"/>
    </xf>
    <xf numFmtId="0" fontId="15" fillId="0" borderId="86" xfId="1" applyFont="1" applyBorder="1" applyAlignment="1" applyProtection="1">
      <alignment horizontal="center" vertical="center" wrapText="1"/>
      <protection locked="0"/>
    </xf>
    <xf numFmtId="0" fontId="4" fillId="0" borderId="87" xfId="1" applyBorder="1" applyAlignment="1" applyProtection="1">
      <alignment horizontal="center" vertical="center" wrapText="1"/>
      <protection locked="0"/>
    </xf>
    <xf numFmtId="0" fontId="15" fillId="0" borderId="0" xfId="1" applyFont="1" applyAlignment="1" applyProtection="1">
      <alignment horizontal="center" vertical="center"/>
      <protection locked="0"/>
    </xf>
    <xf numFmtId="179" fontId="15" fillId="0" borderId="95" xfId="1" applyNumberFormat="1" applyFont="1" applyBorder="1" applyAlignment="1" applyProtection="1">
      <alignment horizontal="left" vertical="center"/>
      <protection locked="0"/>
    </xf>
    <xf numFmtId="179" fontId="4" fillId="0" borderId="0" xfId="1" applyNumberFormat="1" applyAlignment="1" applyProtection="1">
      <alignment horizontal="left" vertical="center"/>
      <protection locked="0"/>
    </xf>
    <xf numFmtId="179" fontId="4" fillId="0" borderId="95" xfId="1" applyNumberFormat="1" applyBorder="1" applyAlignment="1" applyProtection="1">
      <alignment horizontal="left" vertical="center"/>
      <protection locked="0"/>
    </xf>
    <xf numFmtId="0" fontId="15" fillId="16" borderId="98" xfId="1" applyFont="1" applyFill="1" applyBorder="1" applyAlignment="1" applyProtection="1">
      <alignment horizontal="left" vertical="center"/>
      <protection locked="0"/>
    </xf>
    <xf numFmtId="0" fontId="15" fillId="0" borderId="99" xfId="1" applyFont="1" applyBorder="1" applyProtection="1">
      <alignment vertical="center"/>
      <protection locked="0"/>
    </xf>
    <xf numFmtId="0" fontId="15" fillId="0" borderId="86" xfId="1" applyFont="1" applyBorder="1" applyProtection="1">
      <alignment vertical="center"/>
      <protection locked="0"/>
    </xf>
    <xf numFmtId="0" fontId="4" fillId="0" borderId="99" xfId="1" applyBorder="1" applyAlignment="1" applyProtection="1">
      <alignment horizontal="left" vertical="center"/>
      <protection locked="0"/>
    </xf>
    <xf numFmtId="0" fontId="4" fillId="0" borderId="0" xfId="1" applyAlignment="1" applyProtection="1">
      <alignment horizontal="left" vertical="center"/>
      <protection locked="0"/>
    </xf>
    <xf numFmtId="0" fontId="15" fillId="0" borderId="104" xfId="1" applyFont="1" applyBorder="1" applyAlignment="1" applyProtection="1">
      <alignment horizontal="center" vertical="center"/>
      <protection locked="0"/>
    </xf>
    <xf numFmtId="0" fontId="27" fillId="0" borderId="0" xfId="1" applyFont="1" applyProtection="1">
      <alignment vertical="center"/>
      <protection locked="0"/>
    </xf>
    <xf numFmtId="182" fontId="35" fillId="0" borderId="0" xfId="1" applyNumberFormat="1" applyFont="1" applyAlignment="1" applyProtection="1">
      <alignment horizontal="center" vertical="center"/>
      <protection locked="0"/>
    </xf>
    <xf numFmtId="182" fontId="32" fillId="0" borderId="0" xfId="1" applyNumberFormat="1" applyFont="1" applyAlignment="1" applyProtection="1">
      <alignment horizontal="center" vertical="center"/>
      <protection locked="0"/>
    </xf>
    <xf numFmtId="0" fontId="35" fillId="0" borderId="0" xfId="1" applyFont="1" applyProtection="1">
      <alignment vertical="center"/>
      <protection locked="0"/>
    </xf>
    <xf numFmtId="182" fontId="35" fillId="0" borderId="86" xfId="1" applyNumberFormat="1" applyFont="1" applyBorder="1" applyAlignment="1" applyProtection="1">
      <alignment horizontal="center" vertical="center"/>
      <protection locked="0"/>
    </xf>
    <xf numFmtId="182" fontId="32" fillId="0" borderId="87" xfId="1" applyNumberFormat="1" applyFont="1" applyBorder="1" applyAlignment="1" applyProtection="1">
      <alignment horizontal="center" vertical="center"/>
      <protection locked="0"/>
    </xf>
    <xf numFmtId="182" fontId="32" fillId="0" borderId="89" xfId="1" applyNumberFormat="1" applyFont="1" applyBorder="1" applyAlignment="1" applyProtection="1">
      <alignment horizontal="center" vertical="center"/>
      <protection locked="0"/>
    </xf>
    <xf numFmtId="0" fontId="16" fillId="0" borderId="87" xfId="1" applyFont="1" applyBorder="1" applyProtection="1">
      <alignment vertical="center"/>
      <protection locked="0"/>
    </xf>
    <xf numFmtId="38" fontId="0" fillId="0" borderId="0" xfId="3" applyFont="1">
      <alignment vertical="center"/>
    </xf>
    <xf numFmtId="0" fontId="47" fillId="0" borderId="0" xfId="1" applyFont="1">
      <alignment vertical="center"/>
    </xf>
    <xf numFmtId="38" fontId="0" fillId="19" borderId="1" xfId="3" applyFont="1" applyFill="1" applyBorder="1" applyProtection="1">
      <alignment vertical="center"/>
      <protection locked="0"/>
    </xf>
    <xf numFmtId="38" fontId="0" fillId="2" borderId="1" xfId="3" applyFont="1" applyFill="1" applyBorder="1">
      <alignment vertical="center"/>
    </xf>
    <xf numFmtId="9" fontId="0" fillId="0" borderId="4" xfId="4" applyFont="1" applyBorder="1">
      <alignment vertical="center"/>
    </xf>
    <xf numFmtId="0" fontId="49" fillId="2" borderId="0" xfId="5" applyFont="1" applyFill="1" applyAlignment="1" applyProtection="1">
      <alignment vertical="center"/>
    </xf>
    <xf numFmtId="0" fontId="49" fillId="2" borderId="0" xfId="5" applyFont="1" applyFill="1" applyAlignment="1" applyProtection="1">
      <alignment horizontal="left" vertical="center"/>
    </xf>
    <xf numFmtId="0" fontId="50" fillId="20" borderId="0" xfId="1" applyFont="1" applyFill="1" applyAlignment="1">
      <alignment horizontal="center" vertical="center"/>
    </xf>
    <xf numFmtId="0" fontId="51" fillId="21" borderId="116" xfId="1" applyFont="1" applyFill="1" applyBorder="1" applyAlignment="1">
      <alignment horizontal="center" vertical="center"/>
    </xf>
    <xf numFmtId="179" fontId="6" fillId="0" borderId="0" xfId="1" applyNumberFormat="1" applyFont="1" applyAlignment="1">
      <alignment horizontal="left" vertical="top" wrapText="1"/>
    </xf>
    <xf numFmtId="0" fontId="4" fillId="20" borderId="0" xfId="1" applyFill="1">
      <alignment vertical="center"/>
    </xf>
    <xf numFmtId="179" fontId="4" fillId="2" borderId="0" xfId="1" applyNumberFormat="1" applyFill="1">
      <alignment vertical="center"/>
    </xf>
    <xf numFmtId="0" fontId="4" fillId="20" borderId="0" xfId="1" applyFill="1" applyAlignment="1">
      <alignment horizontal="right" vertical="center"/>
    </xf>
    <xf numFmtId="0" fontId="10" fillId="20" borderId="0" xfId="1" applyFont="1" applyFill="1" applyAlignment="1">
      <alignment horizontal="right" vertical="center"/>
    </xf>
    <xf numFmtId="179" fontId="4" fillId="2" borderId="0" xfId="1" applyNumberFormat="1" applyFill="1" applyAlignment="1">
      <alignment horizontal="left" vertical="center"/>
    </xf>
    <xf numFmtId="0" fontId="16" fillId="20" borderId="0" xfId="1" applyFont="1" applyFill="1">
      <alignment vertical="center"/>
    </xf>
    <xf numFmtId="0" fontId="16" fillId="20" borderId="0" xfId="1" applyFont="1" applyFill="1" applyAlignment="1">
      <alignment vertical="center" wrapText="1"/>
    </xf>
    <xf numFmtId="179" fontId="16" fillId="2" borderId="0" xfId="1" applyNumberFormat="1" applyFont="1" applyFill="1" applyAlignment="1">
      <alignment vertical="center" wrapText="1"/>
    </xf>
    <xf numFmtId="0" fontId="16" fillId="0" borderId="0" xfId="1" applyFont="1" applyAlignment="1">
      <alignment vertical="center" wrapText="1"/>
    </xf>
    <xf numFmtId="0" fontId="22" fillId="22" borderId="0" xfId="1" applyFont="1" applyFill="1">
      <alignment vertical="center"/>
    </xf>
    <xf numFmtId="0" fontId="16" fillId="22" borderId="0" xfId="1" applyFont="1" applyFill="1">
      <alignment vertical="center"/>
    </xf>
    <xf numFmtId="179" fontId="4" fillId="2" borderId="0" xfId="1" applyNumberFormat="1" applyFill="1" applyAlignment="1">
      <alignment vertical="center" wrapText="1"/>
    </xf>
    <xf numFmtId="0" fontId="22" fillId="22" borderId="0" xfId="1" applyFont="1" applyFill="1" applyAlignment="1">
      <alignment horizontal="left" vertical="center"/>
    </xf>
    <xf numFmtId="0" fontId="22" fillId="22" borderId="7" xfId="1" applyFont="1" applyFill="1" applyBorder="1" applyAlignment="1">
      <alignment horizontal="left" vertical="center"/>
    </xf>
    <xf numFmtId="0" fontId="16" fillId="22" borderId="7" xfId="1" applyFont="1" applyFill="1" applyBorder="1" applyAlignment="1">
      <alignment horizontal="left" vertical="center"/>
    </xf>
    <xf numFmtId="0" fontId="16" fillId="22" borderId="0" xfId="1" applyFont="1" applyFill="1" applyAlignment="1">
      <alignment horizontal="left" vertical="center"/>
    </xf>
    <xf numFmtId="0" fontId="16" fillId="0" borderId="0" xfId="1" applyFont="1" applyAlignment="1">
      <alignment horizontal="center" vertical="center"/>
    </xf>
    <xf numFmtId="0" fontId="16" fillId="23" borderId="0" xfId="1" applyFont="1" applyFill="1" applyAlignment="1">
      <alignment horizontal="center" vertical="center"/>
    </xf>
    <xf numFmtId="0" fontId="22" fillId="23" borderId="8" xfId="1" applyFont="1" applyFill="1" applyBorder="1" applyAlignment="1">
      <alignment horizontal="center" vertical="center"/>
    </xf>
    <xf numFmtId="0" fontId="22" fillId="22" borderId="117" xfId="1" applyFont="1" applyFill="1" applyBorder="1" applyAlignment="1">
      <alignment horizontal="center" vertical="center" wrapText="1"/>
    </xf>
    <xf numFmtId="0" fontId="16" fillId="2" borderId="117" xfId="1" applyFont="1" applyFill="1" applyBorder="1" applyAlignment="1">
      <alignment horizontal="center" vertical="center" wrapText="1"/>
    </xf>
    <xf numFmtId="0" fontId="16" fillId="0" borderId="0" xfId="1" applyFont="1" applyAlignment="1">
      <alignment horizontal="center" vertical="center" wrapText="1"/>
    </xf>
    <xf numFmtId="0" fontId="16" fillId="20" borderId="0" xfId="1" applyFont="1" applyFill="1" applyAlignment="1">
      <alignment horizontal="center" vertical="center" wrapText="1"/>
    </xf>
    <xf numFmtId="0" fontId="16" fillId="22" borderId="10" xfId="1" applyFont="1" applyFill="1" applyBorder="1" applyAlignment="1">
      <alignment horizontal="center" vertical="center" wrapText="1"/>
    </xf>
    <xf numFmtId="0" fontId="16" fillId="11" borderId="0" xfId="1" applyFont="1" applyFill="1" applyAlignment="1">
      <alignment horizontal="center" vertical="center" wrapText="1"/>
    </xf>
    <xf numFmtId="0" fontId="16" fillId="22" borderId="3" xfId="1" applyFont="1" applyFill="1" applyBorder="1" applyAlignment="1">
      <alignment horizontal="center" vertical="center" wrapText="1"/>
    </xf>
    <xf numFmtId="0" fontId="16" fillId="22" borderId="14" xfId="1" applyFont="1" applyFill="1" applyBorder="1" applyAlignment="1">
      <alignment horizontal="center" vertical="center" wrapText="1"/>
    </xf>
    <xf numFmtId="0" fontId="16" fillId="22" borderId="1" xfId="1" applyFont="1" applyFill="1" applyBorder="1" applyAlignment="1">
      <alignment horizontal="center" vertical="center" wrapText="1"/>
    </xf>
    <xf numFmtId="178" fontId="4" fillId="0" borderId="0" xfId="1" applyNumberFormat="1">
      <alignment vertical="center"/>
    </xf>
    <xf numFmtId="0" fontId="10" fillId="22" borderId="0" xfId="1" applyFont="1" applyFill="1">
      <alignment vertical="center"/>
    </xf>
    <xf numFmtId="0" fontId="4" fillId="22" borderId="0" xfId="1" applyFill="1">
      <alignment vertical="center"/>
    </xf>
    <xf numFmtId="0" fontId="49" fillId="2" borderId="0" xfId="5" applyFont="1" applyFill="1" applyBorder="1" applyAlignment="1" applyProtection="1">
      <alignment vertical="center"/>
    </xf>
    <xf numFmtId="0" fontId="6" fillId="2" borderId="0" xfId="1" applyFont="1" applyFill="1" applyAlignment="1">
      <alignment horizontal="left" vertical="top" wrapText="1"/>
    </xf>
    <xf numFmtId="0" fontId="16" fillId="2" borderId="120" xfId="1" applyFont="1" applyFill="1" applyBorder="1" applyAlignment="1">
      <alignment horizontal="left" vertical="center"/>
    </xf>
    <xf numFmtId="0" fontId="4" fillId="22" borderId="0" xfId="1" applyFill="1" applyAlignment="1">
      <alignment horizontal="right" vertical="center"/>
    </xf>
    <xf numFmtId="0" fontId="6" fillId="2" borderId="121" xfId="1" applyFont="1" applyFill="1" applyBorder="1" applyAlignment="1">
      <alignment horizontal="left" vertical="top" wrapText="1"/>
    </xf>
    <xf numFmtId="0" fontId="16" fillId="23" borderId="1" xfId="1" applyFont="1" applyFill="1" applyBorder="1">
      <alignment vertical="center"/>
    </xf>
    <xf numFmtId="0" fontId="7" fillId="23" borderId="122" xfId="1" applyFont="1" applyFill="1" applyBorder="1" applyAlignment="1">
      <alignment horizontal="center" vertical="center" wrapText="1"/>
    </xf>
    <xf numFmtId="0" fontId="16" fillId="23" borderId="8" xfId="1" applyFont="1" applyFill="1" applyBorder="1" applyAlignment="1">
      <alignment horizontal="center" vertical="center" wrapText="1"/>
    </xf>
    <xf numFmtId="0" fontId="7" fillId="23" borderId="15" xfId="1" applyFont="1" applyFill="1" applyBorder="1" applyAlignment="1">
      <alignment horizontal="center" vertical="center" wrapText="1"/>
    </xf>
    <xf numFmtId="0" fontId="16" fillId="0" borderId="12" xfId="1" applyFont="1" applyBorder="1" applyAlignment="1">
      <alignment horizontal="center" vertical="center"/>
    </xf>
    <xf numFmtId="0" fontId="16" fillId="2" borderId="4" xfId="1" applyFont="1" applyFill="1" applyBorder="1" applyAlignment="1">
      <alignment horizontal="center" vertical="center" wrapText="1"/>
    </xf>
    <xf numFmtId="0" fontId="16" fillId="0" borderId="4" xfId="1" applyFont="1" applyBorder="1" applyAlignment="1">
      <alignment horizontal="left" vertical="center" wrapText="1"/>
    </xf>
    <xf numFmtId="0" fontId="16" fillId="2" borderId="4" xfId="1" applyFont="1" applyFill="1" applyBorder="1" applyAlignment="1">
      <alignment horizontal="left" vertical="center" wrapText="1"/>
    </xf>
    <xf numFmtId="0" fontId="16" fillId="23" borderId="12" xfId="1" applyFont="1" applyFill="1" applyBorder="1" applyAlignment="1">
      <alignment horizontal="center" vertical="center"/>
    </xf>
    <xf numFmtId="0" fontId="16" fillId="25" borderId="92" xfId="1" applyFont="1" applyFill="1" applyBorder="1" applyAlignment="1" applyProtection="1">
      <alignment horizontal="left" vertical="center" wrapText="1"/>
      <protection locked="0"/>
    </xf>
    <xf numFmtId="0" fontId="10" fillId="0" borderId="125" xfId="1" applyFont="1" applyBorder="1" applyAlignment="1">
      <alignment vertical="top" wrapText="1"/>
    </xf>
    <xf numFmtId="0" fontId="6" fillId="0" borderId="0" xfId="1" applyFont="1" applyAlignment="1">
      <alignment vertical="top"/>
    </xf>
    <xf numFmtId="0" fontId="9" fillId="2" borderId="0" xfId="1" applyFont="1" applyFill="1" applyAlignment="1">
      <alignment horizontal="left" vertical="center"/>
    </xf>
    <xf numFmtId="0" fontId="6" fillId="0" borderId="0" xfId="1" applyFont="1" applyAlignment="1">
      <alignment vertical="top" wrapText="1"/>
    </xf>
    <xf numFmtId="178" fontId="4" fillId="2" borderId="0" xfId="1" applyNumberFormat="1" applyFill="1">
      <alignment vertical="center"/>
    </xf>
    <xf numFmtId="0" fontId="4" fillId="2" borderId="84" xfId="1" applyFill="1" applyBorder="1" applyAlignment="1" applyProtection="1">
      <alignment horizontal="left" vertical="center"/>
      <protection locked="0"/>
    </xf>
    <xf numFmtId="0" fontId="4" fillId="2" borderId="0" xfId="1" applyFill="1" applyAlignment="1" applyProtection="1">
      <alignment horizontal="center" vertical="center"/>
      <protection locked="0"/>
    </xf>
    <xf numFmtId="0" fontId="53" fillId="0" borderId="86" xfId="1" applyFont="1" applyBorder="1" applyAlignment="1">
      <alignment vertical="center" wrapText="1"/>
    </xf>
    <xf numFmtId="0" fontId="18" fillId="0" borderId="86" xfId="1" applyFont="1" applyBorder="1" applyAlignment="1">
      <alignment horizontal="left" vertical="center"/>
    </xf>
    <xf numFmtId="3" fontId="4" fillId="2" borderId="4" xfId="1" applyNumberFormat="1" applyFill="1" applyBorder="1" applyAlignment="1" applyProtection="1">
      <alignment horizontal="center" vertical="center"/>
      <protection locked="0"/>
    </xf>
    <xf numFmtId="3" fontId="16" fillId="2" borderId="4" xfId="1" applyNumberFormat="1" applyFont="1" applyFill="1" applyBorder="1" applyAlignment="1" applyProtection="1">
      <alignment horizontal="center" vertical="center" wrapText="1"/>
      <protection locked="0"/>
    </xf>
    <xf numFmtId="0" fontId="0" fillId="9" borderId="4" xfId="0" applyFill="1" applyBorder="1" applyAlignment="1" applyProtection="1">
      <alignment horizontal="center" vertical="center"/>
      <protection locked="0"/>
    </xf>
    <xf numFmtId="0" fontId="11" fillId="3" borderId="4" xfId="0" applyFont="1" applyFill="1" applyBorder="1" applyAlignment="1" applyProtection="1">
      <alignment horizontal="center" vertical="center" wrapText="1"/>
      <protection locked="0"/>
    </xf>
    <xf numFmtId="0" fontId="16" fillId="21" borderId="6" xfId="0" applyFont="1" applyFill="1" applyBorder="1" applyAlignment="1" applyProtection="1">
      <alignment horizontal="center" vertical="center" wrapText="1"/>
      <protection locked="0"/>
    </xf>
    <xf numFmtId="0" fontId="16" fillId="21" borderId="4" xfId="0" applyFont="1" applyFill="1" applyBorder="1" applyAlignment="1" applyProtection="1">
      <alignment horizontal="center" vertical="center" wrapText="1"/>
      <protection locked="0"/>
    </xf>
    <xf numFmtId="0" fontId="15" fillId="13" borderId="80" xfId="1" applyFont="1" applyFill="1" applyBorder="1" applyAlignment="1" applyProtection="1">
      <alignment horizontal="left" vertical="center"/>
      <protection locked="0"/>
    </xf>
    <xf numFmtId="0" fontId="15" fillId="13" borderId="81" xfId="1" applyFont="1" applyFill="1" applyBorder="1" applyAlignment="1" applyProtection="1">
      <alignment horizontal="left" vertical="center"/>
      <protection locked="0"/>
    </xf>
    <xf numFmtId="179" fontId="15" fillId="0" borderId="12" xfId="1" applyNumberFormat="1" applyFont="1" applyBorder="1" applyAlignment="1" applyProtection="1">
      <alignment horizontal="center" vertical="center" shrinkToFit="1"/>
      <protection hidden="1"/>
    </xf>
    <xf numFmtId="179" fontId="15" fillId="0" borderId="33" xfId="1" applyNumberFormat="1" applyFont="1" applyBorder="1" applyAlignment="1" applyProtection="1">
      <alignment horizontal="center" vertical="center" shrinkToFit="1"/>
      <protection hidden="1"/>
    </xf>
    <xf numFmtId="0" fontId="4" fillId="0" borderId="0" xfId="1" applyAlignment="1">
      <alignment horizontal="right" vertical="center" wrapText="1"/>
    </xf>
    <xf numFmtId="0" fontId="15" fillId="13" borderId="92" xfId="0" applyFont="1" applyFill="1" applyBorder="1" applyProtection="1">
      <alignment vertical="center"/>
      <protection locked="0"/>
    </xf>
    <xf numFmtId="0" fontId="15" fillId="13" borderId="5" xfId="0" applyFont="1" applyFill="1" applyBorder="1" applyProtection="1">
      <alignment vertical="center"/>
      <protection locked="0"/>
    </xf>
    <xf numFmtId="0" fontId="15" fillId="13" borderId="93" xfId="0" applyFont="1" applyFill="1" applyBorder="1" applyProtection="1">
      <alignment vertical="center"/>
      <protection locked="0"/>
    </xf>
    <xf numFmtId="179" fontId="28" fillId="0" borderId="0" xfId="1" applyNumberFormat="1" applyFont="1" applyAlignment="1">
      <alignment horizontal="left" wrapText="1"/>
    </xf>
    <xf numFmtId="0" fontId="29" fillId="0" borderId="0" xfId="1" applyFont="1" applyAlignment="1">
      <alignment horizontal="center" vertical="center"/>
    </xf>
    <xf numFmtId="0" fontId="30" fillId="0" borderId="0" xfId="1" applyFont="1" applyAlignment="1">
      <alignment horizontal="center" vertical="center"/>
    </xf>
    <xf numFmtId="0" fontId="15" fillId="0" borderId="0" xfId="1" applyFont="1" applyAlignment="1" applyProtection="1">
      <alignment horizontal="center" vertical="center" wrapText="1"/>
      <protection locked="0"/>
    </xf>
    <xf numFmtId="179" fontId="15" fillId="0" borderId="12" xfId="1" applyNumberFormat="1" applyFont="1" applyBorder="1" applyAlignment="1">
      <alignment horizontal="left" vertical="center"/>
    </xf>
    <xf numFmtId="179" fontId="4" fillId="0" borderId="13" xfId="1" applyNumberFormat="1" applyBorder="1" applyAlignment="1">
      <alignment horizontal="left" vertical="center"/>
    </xf>
    <xf numFmtId="179" fontId="4" fillId="0" borderId="33" xfId="1" applyNumberFormat="1" applyBorder="1" applyAlignment="1">
      <alignment horizontal="left" vertical="center"/>
    </xf>
    <xf numFmtId="0" fontId="27" fillId="0" borderId="88" xfId="1" applyFont="1" applyBorder="1" applyAlignment="1">
      <alignment horizontal="left" vertical="top" wrapText="1"/>
    </xf>
    <xf numFmtId="0" fontId="27" fillId="0" borderId="86" xfId="1" applyFont="1" applyBorder="1" applyAlignment="1">
      <alignment horizontal="left" vertical="top" wrapText="1"/>
    </xf>
    <xf numFmtId="0" fontId="27" fillId="0" borderId="111" xfId="1" applyFont="1" applyBorder="1" applyAlignment="1">
      <alignment horizontal="left" vertical="top" wrapText="1"/>
    </xf>
    <xf numFmtId="0" fontId="33" fillId="0" borderId="83" xfId="1" applyFont="1" applyBorder="1" applyAlignment="1">
      <alignment horizontal="center" vertical="center" wrapText="1"/>
    </xf>
    <xf numFmtId="180" fontId="15" fillId="15" borderId="92" xfId="1" applyNumberFormat="1" applyFont="1" applyFill="1" applyBorder="1" applyAlignment="1" applyProtection="1">
      <alignment horizontal="left" vertical="center"/>
      <protection locked="0"/>
    </xf>
    <xf numFmtId="180" fontId="15" fillId="15" borderId="5" xfId="1" applyNumberFormat="1" applyFont="1" applyFill="1" applyBorder="1" applyAlignment="1" applyProtection="1">
      <alignment horizontal="left" vertical="center"/>
      <protection locked="0"/>
    </xf>
    <xf numFmtId="180" fontId="15" fillId="15" borderId="93" xfId="1" applyNumberFormat="1" applyFont="1" applyFill="1" applyBorder="1" applyAlignment="1" applyProtection="1">
      <alignment horizontal="left" vertical="center"/>
      <protection locked="0"/>
    </xf>
    <xf numFmtId="0" fontId="15" fillId="13" borderId="92" xfId="1" applyFont="1" applyFill="1" applyBorder="1" applyAlignment="1" applyProtection="1">
      <alignment horizontal="left" vertical="center"/>
      <protection locked="0"/>
    </xf>
    <xf numFmtId="0" fontId="15" fillId="13" borderId="5" xfId="1" applyFont="1" applyFill="1" applyBorder="1" applyAlignment="1" applyProtection="1">
      <alignment horizontal="left" vertical="center"/>
      <protection locked="0"/>
    </xf>
    <xf numFmtId="0" fontId="15" fillId="13" borderId="93" xfId="1" applyFont="1" applyFill="1" applyBorder="1" applyAlignment="1" applyProtection="1">
      <alignment horizontal="left" vertical="center"/>
      <protection locked="0"/>
    </xf>
    <xf numFmtId="49" fontId="15" fillId="15" borderId="92" xfId="1" applyNumberFormat="1" applyFont="1" applyFill="1" applyBorder="1" applyAlignment="1" applyProtection="1">
      <alignment horizontal="left" vertical="center"/>
      <protection locked="0"/>
    </xf>
    <xf numFmtId="49" fontId="4" fillId="15" borderId="5" xfId="1" applyNumberFormat="1" applyFill="1" applyBorder="1" applyAlignment="1" applyProtection="1">
      <alignment horizontal="left" vertical="center"/>
      <protection locked="0"/>
    </xf>
    <xf numFmtId="49" fontId="4" fillId="15" borderId="93" xfId="1" applyNumberFormat="1" applyFill="1" applyBorder="1" applyAlignment="1" applyProtection="1">
      <alignment horizontal="left" vertical="center"/>
      <protection locked="0"/>
    </xf>
    <xf numFmtId="0" fontId="15" fillId="15" borderId="92" xfId="1" applyFont="1" applyFill="1" applyBorder="1" applyAlignment="1" applyProtection="1">
      <alignment horizontal="left" vertical="center"/>
      <protection locked="0"/>
    </xf>
    <xf numFmtId="0" fontId="4" fillId="15" borderId="5" xfId="1" applyFill="1" applyBorder="1" applyAlignment="1" applyProtection="1">
      <alignment horizontal="left" vertical="center"/>
      <protection locked="0"/>
    </xf>
    <xf numFmtId="0" fontId="4" fillId="15" borderId="93" xfId="1" applyFill="1" applyBorder="1" applyAlignment="1" applyProtection="1">
      <alignment horizontal="left" vertical="center"/>
      <protection locked="0"/>
    </xf>
    <xf numFmtId="0" fontId="27" fillId="2" borderId="89" xfId="1" applyFont="1" applyFill="1" applyBorder="1" applyAlignment="1">
      <alignment vertical="center" wrapText="1"/>
    </xf>
    <xf numFmtId="0" fontId="4" fillId="2" borderId="89" xfId="1" applyFill="1" applyBorder="1" applyAlignment="1">
      <alignment vertical="center" wrapText="1"/>
    </xf>
    <xf numFmtId="0" fontId="27" fillId="0" borderId="86" xfId="1" applyFont="1" applyBorder="1" applyAlignment="1">
      <alignment horizontal="left" vertical="center" wrapText="1"/>
    </xf>
    <xf numFmtId="0" fontId="27" fillId="0" borderId="100" xfId="1" applyFont="1" applyBorder="1" applyAlignment="1">
      <alignment horizontal="left" vertical="center" wrapText="1"/>
    </xf>
    <xf numFmtId="0" fontId="35" fillId="0" borderId="0" xfId="1" applyFont="1" applyAlignment="1">
      <alignment horizontal="left" vertical="center" wrapText="1"/>
    </xf>
    <xf numFmtId="0" fontId="46" fillId="0" borderId="114" xfId="1" applyFont="1" applyBorder="1" applyAlignment="1">
      <alignment horizontal="center" vertical="center" shrinkToFit="1"/>
    </xf>
    <xf numFmtId="0" fontId="46" fillId="0" borderId="86" xfId="1" applyFont="1" applyBorder="1" applyAlignment="1">
      <alignment horizontal="center" vertical="center" shrinkToFit="1"/>
    </xf>
    <xf numFmtId="0" fontId="27" fillId="0" borderId="107" xfId="1" applyFont="1" applyBorder="1" applyAlignment="1">
      <alignment horizontal="left" vertical="center" wrapText="1"/>
    </xf>
    <xf numFmtId="0" fontId="27" fillId="0" borderId="0" xfId="1" applyFont="1" applyAlignment="1">
      <alignment horizontal="left" vertical="center" wrapText="1"/>
    </xf>
    <xf numFmtId="0" fontId="27" fillId="0" borderId="88" xfId="1" applyFont="1" applyBorder="1" applyAlignment="1">
      <alignment horizontal="left" vertical="center" wrapText="1"/>
    </xf>
    <xf numFmtId="0" fontId="27" fillId="0" borderId="111" xfId="1" applyFont="1" applyBorder="1" applyAlignment="1">
      <alignment horizontal="left" vertical="center" wrapText="1"/>
    </xf>
    <xf numFmtId="0" fontId="4" fillId="2" borderId="16" xfId="1" applyFill="1" applyBorder="1" applyAlignment="1">
      <alignment horizontal="center" vertical="center"/>
    </xf>
    <xf numFmtId="0" fontId="4" fillId="2" borderId="17" xfId="1" applyFill="1" applyBorder="1" applyAlignment="1">
      <alignment horizontal="center" vertical="center"/>
    </xf>
    <xf numFmtId="0" fontId="4" fillId="2" borderId="6" xfId="1" applyFill="1" applyBorder="1" applyAlignment="1">
      <alignment horizontal="center" vertical="center"/>
    </xf>
    <xf numFmtId="0" fontId="11" fillId="0" borderId="16" xfId="2" applyBorder="1" applyAlignment="1" applyProtection="1">
      <alignment horizontal="center" vertical="center" wrapText="1" shrinkToFit="1"/>
      <protection locked="0"/>
    </xf>
    <xf numFmtId="0" fontId="11" fillId="0" borderId="17" xfId="2" applyBorder="1" applyAlignment="1" applyProtection="1">
      <alignment horizontal="center" vertical="center" wrapText="1" shrinkToFit="1"/>
      <protection locked="0"/>
    </xf>
    <xf numFmtId="0" fontId="11" fillId="0" borderId="6" xfId="2" applyBorder="1" applyAlignment="1" applyProtection="1">
      <alignment horizontal="center" vertical="center" wrapText="1" shrinkToFit="1"/>
      <protection locked="0"/>
    </xf>
    <xf numFmtId="0" fontId="10" fillId="0" borderId="12" xfId="1" applyFont="1" applyBorder="1" applyAlignment="1">
      <alignment horizontal="left" vertical="center" wrapText="1"/>
    </xf>
    <xf numFmtId="0" fontId="10" fillId="0" borderId="13" xfId="1" applyFont="1" applyBorder="1" applyAlignment="1">
      <alignment horizontal="left" vertical="center"/>
    </xf>
    <xf numFmtId="0" fontId="10" fillId="0" borderId="33" xfId="1" applyFont="1" applyBorder="1" applyAlignment="1">
      <alignment horizontal="left" vertical="center"/>
    </xf>
    <xf numFmtId="0" fontId="16" fillId="25" borderId="92" xfId="1" applyFont="1" applyFill="1" applyBorder="1" applyAlignment="1" applyProtection="1">
      <alignment horizontal="left" vertical="center" wrapText="1"/>
      <protection locked="0"/>
    </xf>
    <xf numFmtId="0" fontId="16" fillId="25" borderId="93" xfId="1" applyFont="1" applyFill="1" applyBorder="1" applyAlignment="1" applyProtection="1">
      <alignment horizontal="left" vertical="center" wrapText="1"/>
      <protection locked="0"/>
    </xf>
    <xf numFmtId="0" fontId="50" fillId="22" borderId="0" xfId="1" applyFont="1" applyFill="1" applyAlignment="1">
      <alignment horizontal="center" vertical="center" wrapText="1"/>
    </xf>
    <xf numFmtId="0" fontId="50" fillId="22" borderId="0" xfId="1" applyFont="1" applyFill="1" applyAlignment="1">
      <alignment horizontal="center" vertical="center"/>
    </xf>
    <xf numFmtId="0" fontId="52" fillId="0" borderId="0" xfId="1" applyFont="1" applyAlignment="1">
      <alignment horizontal="right" vertical="center" wrapText="1"/>
    </xf>
    <xf numFmtId="0" fontId="10" fillId="0" borderId="0" xfId="1" applyFont="1" applyAlignment="1">
      <alignment horizontal="left" vertical="top" wrapText="1"/>
    </xf>
    <xf numFmtId="0" fontId="6" fillId="0" borderId="0" xfId="1" applyFont="1" applyAlignment="1">
      <alignment horizontal="left" vertical="top" wrapText="1"/>
    </xf>
    <xf numFmtId="179" fontId="4" fillId="22" borderId="12" xfId="1" applyNumberFormat="1" applyFill="1" applyBorder="1" applyAlignment="1">
      <alignment horizontal="left" vertical="center" shrinkToFit="1"/>
    </xf>
    <xf numFmtId="179" fontId="4" fillId="22" borderId="33" xfId="1" applyNumberFormat="1" applyFill="1" applyBorder="1" applyAlignment="1">
      <alignment horizontal="left" vertical="center" shrinkToFit="1"/>
    </xf>
    <xf numFmtId="0" fontId="22" fillId="22" borderId="7" xfId="1" applyFont="1" applyFill="1" applyBorder="1" applyAlignment="1">
      <alignment horizontal="left" vertical="center" wrapText="1"/>
    </xf>
    <xf numFmtId="0" fontId="16" fillId="23" borderId="123" xfId="1" applyFont="1" applyFill="1" applyBorder="1" applyAlignment="1">
      <alignment horizontal="center" vertical="center"/>
    </xf>
    <xf numFmtId="0" fontId="16" fillId="23" borderId="124" xfId="1" applyFont="1" applyFill="1" applyBorder="1" applyAlignment="1">
      <alignment horizontal="center" vertical="center"/>
    </xf>
    <xf numFmtId="0" fontId="16" fillId="0" borderId="92" xfId="1" applyFont="1" applyBorder="1" applyAlignment="1">
      <alignment horizontal="left" vertical="center" wrapText="1"/>
    </xf>
    <xf numFmtId="0" fontId="16" fillId="0" borderId="93" xfId="1" applyFont="1" applyBorder="1" applyAlignment="1">
      <alignment horizontal="left" vertical="center" wrapText="1"/>
    </xf>
    <xf numFmtId="0" fontId="16" fillId="11" borderId="92" xfId="0" applyFont="1" applyFill="1" applyBorder="1" applyAlignment="1" applyProtection="1">
      <alignment horizontal="center" vertical="center" wrapText="1"/>
      <protection locked="0"/>
    </xf>
    <xf numFmtId="0" fontId="16" fillId="11" borderId="5" xfId="0" applyFont="1" applyFill="1" applyBorder="1" applyAlignment="1" applyProtection="1">
      <alignment horizontal="center" vertical="center" wrapText="1"/>
      <protection locked="0"/>
    </xf>
    <xf numFmtId="0" fontId="16" fillId="11" borderId="93" xfId="0" applyFont="1" applyFill="1" applyBorder="1" applyAlignment="1" applyProtection="1">
      <alignment horizontal="center" vertical="center" wrapText="1"/>
      <protection locked="0"/>
    </xf>
    <xf numFmtId="58" fontId="10" fillId="0" borderId="15" xfId="1" applyNumberFormat="1" applyFont="1" applyBorder="1" applyAlignment="1">
      <alignment horizontal="left" vertical="center"/>
    </xf>
    <xf numFmtId="0" fontId="22" fillId="20" borderId="117" xfId="1" applyFont="1" applyFill="1" applyBorder="1" applyAlignment="1">
      <alignment horizontal="center" vertical="center" wrapText="1"/>
    </xf>
    <xf numFmtId="0" fontId="16" fillId="11" borderId="118" xfId="0" applyFont="1" applyFill="1" applyBorder="1" applyAlignment="1" applyProtection="1">
      <alignment horizontal="center" vertical="center" wrapText="1"/>
      <protection locked="0"/>
    </xf>
    <xf numFmtId="0" fontId="16" fillId="11" borderId="95" xfId="0" applyFont="1" applyFill="1" applyBorder="1" applyAlignment="1" applyProtection="1">
      <alignment horizontal="center" vertical="center" wrapText="1"/>
      <protection locked="0"/>
    </xf>
    <xf numFmtId="0" fontId="16" fillId="11" borderId="119" xfId="0" applyFont="1" applyFill="1" applyBorder="1" applyAlignment="1" applyProtection="1">
      <alignment horizontal="center" vertical="center" wrapText="1"/>
      <protection locked="0"/>
    </xf>
    <xf numFmtId="0" fontId="48" fillId="20" borderId="0" xfId="1" applyFont="1" applyFill="1" applyAlignment="1">
      <alignment horizontal="center" vertical="center"/>
    </xf>
    <xf numFmtId="0" fontId="4" fillId="0" borderId="115" xfId="1" applyBorder="1" applyAlignment="1">
      <alignment horizontal="right" vertical="center" wrapText="1"/>
    </xf>
    <xf numFmtId="179" fontId="6" fillId="0" borderId="0" xfId="1" applyNumberFormat="1" applyFont="1" applyAlignment="1">
      <alignment horizontal="left" vertical="top" wrapText="1"/>
    </xf>
    <xf numFmtId="179" fontId="4" fillId="20" borderId="12" xfId="1" applyNumberFormat="1" applyFill="1" applyBorder="1" applyAlignment="1">
      <alignment horizontal="left" vertical="center" shrinkToFit="1"/>
    </xf>
    <xf numFmtId="179" fontId="4" fillId="20" borderId="13" xfId="1" applyNumberFormat="1" applyFill="1" applyBorder="1" applyAlignment="1">
      <alignment horizontal="left" vertical="center" shrinkToFit="1"/>
    </xf>
    <xf numFmtId="179" fontId="4" fillId="20" borderId="33" xfId="1" applyNumberFormat="1" applyFill="1" applyBorder="1" applyAlignment="1">
      <alignment horizontal="left" vertical="center" shrinkToFit="1"/>
    </xf>
    <xf numFmtId="0" fontId="22" fillId="23" borderId="14" xfId="1" applyFont="1" applyFill="1" applyBorder="1" applyAlignment="1">
      <alignment horizontal="left" vertical="center" wrapText="1"/>
    </xf>
    <xf numFmtId="0" fontId="22" fillId="23" borderId="3" xfId="1" applyFont="1" applyFill="1" applyBorder="1" applyAlignment="1">
      <alignment horizontal="left" vertical="center" wrapText="1"/>
    </xf>
    <xf numFmtId="0" fontId="22" fillId="24" borderId="12" xfId="1" applyFont="1" applyFill="1" applyBorder="1" applyAlignment="1">
      <alignment horizontal="left" vertical="center" wrapText="1"/>
    </xf>
    <xf numFmtId="0" fontId="22" fillId="24" borderId="13" xfId="1" applyFont="1" applyFill="1" applyBorder="1" applyAlignment="1">
      <alignment horizontal="left" vertical="center" wrapText="1"/>
    </xf>
    <xf numFmtId="0" fontId="16" fillId="23" borderId="14" xfId="1" applyFont="1" applyFill="1" applyBorder="1" applyAlignment="1">
      <alignment horizontal="center" vertical="center" wrapText="1"/>
    </xf>
    <xf numFmtId="0" fontId="16" fillId="23" borderId="15" xfId="1" applyFont="1" applyFill="1" applyBorder="1" applyAlignment="1">
      <alignment horizontal="center" vertical="center"/>
    </xf>
    <xf numFmtId="0" fontId="16" fillId="23" borderId="21" xfId="1" applyFont="1" applyFill="1" applyBorder="1" applyAlignment="1">
      <alignment horizontal="center" vertical="center"/>
    </xf>
    <xf numFmtId="0" fontId="16" fillId="23" borderId="3" xfId="1" applyFont="1" applyFill="1" applyBorder="1" applyAlignment="1">
      <alignment horizontal="center" vertical="center"/>
    </xf>
    <xf numFmtId="0" fontId="16" fillId="23" borderId="0" xfId="1" applyFont="1" applyFill="1" applyAlignment="1">
      <alignment horizontal="center" vertical="center"/>
    </xf>
    <xf numFmtId="0" fontId="16" fillId="23" borderId="19" xfId="1" applyFont="1" applyFill="1" applyBorder="1" applyAlignment="1">
      <alignment horizontal="center" vertical="center"/>
    </xf>
  </cellXfs>
  <cellStyles count="7">
    <cellStyle name="どちらでもない 2" xfId="6" xr:uid="{3203795D-A5A3-4F7B-A29D-67506A9A9DC8}"/>
    <cellStyle name="パーセント 2" xfId="4" xr:uid="{6BE3AF71-792A-42B4-A78C-21429627856F}"/>
    <cellStyle name="ハイパーリンク" xfId="5" builtinId="8"/>
    <cellStyle name="桁区切り 2" xfId="3" xr:uid="{ADE58E56-372B-4EFD-98A2-B058CDBFC70C}"/>
    <cellStyle name="標準" xfId="0" builtinId="0"/>
    <cellStyle name="標準 2" xfId="1" xr:uid="{1853F374-DC5F-472F-96AC-943DCDE390D9}"/>
    <cellStyle name="標準 4" xfId="2" xr:uid="{84BE5FE0-7813-4F05-AEFE-26EB83E52341}"/>
  </cellStyles>
  <dxfs count="23">
    <dxf>
      <font>
        <b/>
        <i val="0"/>
        <color rgb="FFFF0000"/>
      </font>
    </dxf>
    <dxf>
      <font>
        <color rgb="FF9C0006"/>
      </font>
      <fill>
        <patternFill>
          <bgColor rgb="FFFFC7CE"/>
        </patternFill>
      </fill>
    </dxf>
    <dxf>
      <fill>
        <patternFill>
          <bgColor rgb="FFFF0000"/>
        </patternFill>
      </fill>
    </dxf>
    <dxf>
      <font>
        <b/>
        <i val="0"/>
        <color rgb="FFCC3300"/>
        <name val="ＭＳ Ｐゴシック"/>
        <scheme val="none"/>
      </font>
    </dxf>
    <dxf>
      <font>
        <b/>
        <i val="0"/>
        <color rgb="FFCC3300"/>
        <name val="ＭＳ Ｐゴシック"/>
        <scheme val="none"/>
      </font>
    </dxf>
    <dxf>
      <font>
        <b/>
        <i val="0"/>
        <color rgb="FFCC3300"/>
        <name val="ＭＳ Ｐゴシック"/>
        <scheme val="none"/>
      </font>
    </dxf>
    <dxf>
      <font>
        <b/>
        <i val="0"/>
        <color rgb="FFCC3300"/>
        <name val="ＭＳ Ｐゴシック"/>
        <scheme val="none"/>
      </font>
    </dxf>
    <dxf>
      <font>
        <b/>
        <i val="0"/>
        <color rgb="FFCC3300"/>
        <name val="ＭＳ Ｐゴシック"/>
        <scheme val="none"/>
      </font>
    </dxf>
    <dxf>
      <font>
        <b/>
        <i val="0"/>
        <color rgb="FFCC3300"/>
        <name val="ＭＳ Ｐゴシック"/>
        <scheme val="none"/>
      </font>
    </dxf>
    <dxf>
      <font>
        <b/>
        <i val="0"/>
        <color rgb="FFCC3300"/>
        <name val="ＭＳ Ｐゴシック"/>
        <scheme val="none"/>
      </font>
    </dxf>
    <dxf>
      <font>
        <b/>
        <i val="0"/>
        <color rgb="FFCC3300"/>
        <name val="ＭＳ Ｐゴシック"/>
        <scheme val="none"/>
      </font>
    </dxf>
    <dxf>
      <font>
        <b/>
        <i val="0"/>
        <color rgb="FFCC3300"/>
        <name val="ＭＳ Ｐゴシック"/>
        <scheme val="none"/>
      </font>
    </dxf>
    <dxf>
      <font>
        <b/>
        <i val="0"/>
        <color rgb="FFCC3300"/>
        <name val="ＭＳ Ｐゴシック"/>
        <scheme val="none"/>
      </font>
    </dxf>
    <dxf>
      <font>
        <b/>
        <i val="0"/>
        <color rgb="FFCC3300"/>
        <name val="ＭＳ Ｐゴシック"/>
        <scheme val="none"/>
      </font>
    </dxf>
    <dxf>
      <font>
        <b/>
        <i val="0"/>
        <color rgb="FFCC3300"/>
        <name val="ＭＳ Ｐゴシック"/>
        <scheme val="none"/>
      </font>
    </dxf>
    <dxf>
      <font>
        <b/>
        <i val="0"/>
        <color rgb="FFCC3300"/>
        <name val="ＭＳ Ｐゴシック"/>
        <scheme val="none"/>
      </font>
    </dxf>
    <dxf>
      <font>
        <b/>
        <i val="0"/>
        <color rgb="FFCC3300"/>
        <name val="ＭＳ Ｐゴシック"/>
        <scheme val="none"/>
      </font>
    </dxf>
    <dxf>
      <font>
        <b/>
        <i val="0"/>
        <color rgb="FFCC3300"/>
        <name val="ＭＳ Ｐゴシック"/>
        <scheme val="none"/>
      </font>
    </dxf>
    <dxf>
      <font>
        <b/>
        <i val="0"/>
        <color rgb="FFCC3300"/>
        <name val="ＭＳ Ｐゴシック"/>
        <scheme val="none"/>
      </font>
    </dxf>
    <dxf>
      <font>
        <b/>
        <i val="0"/>
        <strike val="0"/>
        <u/>
        <color rgb="FFCC3300"/>
        <name val="ＭＳ Ｐゴシック"/>
        <scheme val="none"/>
      </font>
    </dxf>
    <dxf>
      <font>
        <strike val="0"/>
        <color rgb="FFFF0000"/>
      </font>
    </dxf>
    <dxf>
      <font>
        <color rgb="FF9C0006"/>
      </font>
      <fill>
        <patternFill>
          <bgColor rgb="FFFFC7CE"/>
        </patternFill>
      </fill>
    </dxf>
    <dxf>
      <font>
        <b/>
        <i val="0"/>
        <condense val="0"/>
        <extend val="0"/>
        <color indexed="10"/>
      </font>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156135</xdr:colOff>
      <xdr:row>2</xdr:row>
      <xdr:rowOff>0</xdr:rowOff>
    </xdr:from>
    <xdr:to>
      <xdr:col>11</xdr:col>
      <xdr:colOff>2393</xdr:colOff>
      <xdr:row>7</xdr:row>
      <xdr:rowOff>468923</xdr:rowOff>
    </xdr:to>
    <xdr:sp macro="" textlink="">
      <xdr:nvSpPr>
        <xdr:cNvPr id="2" name="テキスト ボックス 1">
          <a:extLst>
            <a:ext uri="{FF2B5EF4-FFF2-40B4-BE49-F238E27FC236}">
              <a16:creationId xmlns:a16="http://schemas.microsoft.com/office/drawing/2014/main" id="{FAA61B2C-1E59-46A5-B2BC-2468DCE60CC7}"/>
            </a:ext>
          </a:extLst>
        </xdr:cNvPr>
        <xdr:cNvSpPr txBox="1"/>
      </xdr:nvSpPr>
      <xdr:spPr>
        <a:xfrm>
          <a:off x="10433366" y="449385"/>
          <a:ext cx="5209565" cy="1465384"/>
        </a:xfrm>
        <a:prstGeom prst="rect">
          <a:avLst/>
        </a:prstGeom>
        <a:solidFill>
          <a:srgbClr val="CCFFCC"/>
        </a:solidFill>
        <a:ln w="1905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a:solidFill>
                <a:sysClr val="windowText" lastClr="000000"/>
              </a:solidFill>
            </a:rPr>
            <a:t>【</a:t>
          </a:r>
          <a:r>
            <a:rPr kumimoji="1" lang="ja-JP" altLang="en-US" sz="1050">
              <a:solidFill>
                <a:sysClr val="windowText" lastClr="000000"/>
              </a:solidFill>
            </a:rPr>
            <a:t>凡例</a:t>
          </a:r>
          <a:r>
            <a:rPr kumimoji="1" lang="en-US" altLang="ja-JP" sz="1050">
              <a:solidFill>
                <a:sysClr val="windowText" lastClr="000000"/>
              </a:solidFill>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a:solidFill>
                <a:sysClr val="windowText" lastClr="000000"/>
              </a:solidFill>
            </a:rPr>
            <a:t>A</a:t>
          </a:r>
          <a:r>
            <a:rPr kumimoji="1" lang="ja-JP" altLang="en-US" sz="1050">
              <a:solidFill>
                <a:sysClr val="windowText" lastClr="000000"/>
              </a:solidFill>
            </a:rPr>
            <a:t>：必須要件</a:t>
          </a:r>
          <a:endParaRPr kumimoji="1" lang="en-US" altLang="ja-JP" sz="105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a:solidFill>
                <a:sysClr val="windowText" lastClr="000000"/>
              </a:solidFill>
            </a:rPr>
            <a:t>B</a:t>
          </a:r>
          <a:r>
            <a:rPr kumimoji="1" lang="ja-JP" altLang="en-US" sz="1050">
              <a:solidFill>
                <a:sysClr val="windowText" lastClr="000000"/>
              </a:solidFill>
            </a:rPr>
            <a:t>：望ましい（＊</a:t>
          </a:r>
          <a:r>
            <a:rPr kumimoji="1" lang="ja-JP" altLang="en-US" sz="1050">
              <a:solidFill>
                <a:schemeClr val="tx1"/>
              </a:solidFill>
            </a:rPr>
            <a:t>）</a:t>
          </a:r>
          <a:r>
            <a:rPr kumimoji="1" lang="en-US" altLang="ja-JP" sz="1050">
              <a:solidFill>
                <a:schemeClr val="tx1"/>
              </a:solidFill>
            </a:rPr>
            <a:t>※</a:t>
          </a:r>
          <a:r>
            <a:rPr kumimoji="1" lang="ja-JP" altLang="en-US" sz="1050">
              <a:solidFill>
                <a:schemeClr val="tx1"/>
              </a:solidFill>
            </a:rPr>
            <a:t>現時点では望ましい要件となっているが、次期の改定で必須要件となる予定のもの</a:t>
          </a:r>
          <a:endParaRPr kumimoji="1" lang="en-US" altLang="ja-JP" sz="105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a:solidFill>
                <a:sysClr val="windowText" lastClr="000000"/>
              </a:solidFill>
            </a:rPr>
            <a:t>C</a:t>
          </a:r>
          <a:r>
            <a:rPr kumimoji="1" lang="ja-JP" altLang="en-US" sz="1050">
              <a:solidFill>
                <a:sysClr val="windowText" lastClr="000000"/>
              </a:solidFill>
            </a:rPr>
            <a:t>：望ましい</a:t>
          </a:r>
          <a:endParaRPr kumimoji="1" lang="en-US" altLang="ja-JP" sz="105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rPr>
            <a:t>「</a:t>
          </a:r>
          <a:r>
            <a:rPr kumimoji="1" lang="en-US" altLang="ja-JP" sz="1050">
              <a:solidFill>
                <a:sysClr val="windowText" lastClr="000000"/>
              </a:solidFill>
            </a:rPr>
            <a:t>-</a:t>
          </a:r>
          <a:r>
            <a:rPr kumimoji="1" lang="ja-JP" altLang="en-US" sz="1050">
              <a:solidFill>
                <a:sysClr val="windowText" lastClr="000000"/>
              </a:solidFill>
            </a:rPr>
            <a:t>」：要件に該当なし</a:t>
          </a:r>
          <a:endParaRPr kumimoji="1" lang="en-US" altLang="ja-JP" sz="105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2304;&#24066;&#31435;&#27744;&#30000;&#30149;&#38498;&#12305;22&#24180;10&#26376;&#24220;&#25312;&#28857;&#30149;&#38498;&#29694;&#27841;&#22577;&#21578;&#26360;&#27096;&#24335;1-3&#30906;&#2345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報告書かがみ"/>
      <sheetName val="表紙"/>
      <sheetName val="様式１(連絡先）"/>
      <sheetName val="様式２(全般事項)"/>
      <sheetName val="様式３（機能別）"/>
      <sheetName val="別紙１（機器）"/>
      <sheetName val="別紙２"/>
      <sheetName val="別紙３（放射線療法連携）"/>
      <sheetName val="別紙４(専門分野)"/>
      <sheetName val="別紙５(院内パス　)"/>
      <sheetName val="別紙６(レジメン　)"/>
      <sheetName val="別紙７(化学療法)"/>
      <sheetName val="別紙８（放治）"/>
      <sheetName val="別紙９（緩和Ｔ）"/>
      <sheetName val="別紙１０（緩和T紹介手順）"/>
      <sheetName val="別紙１１(外来緩和)"/>
      <sheetName val="別紙１２(緩和新規症例)"/>
      <sheetName val="別紙１３（緩和カンファレンス）"/>
      <sheetName val="別紙１４（緩和広報） "/>
      <sheetName val="別紙１５（緩和療法）"/>
      <sheetName val="別紙１６（病理協力）"/>
      <sheetName val="別紙１７（病理）"/>
      <sheetName val="別紙１８(地域連携)"/>
      <sheetName val="別紙１８－２"/>
      <sheetName val="別紙１９（地域連携体制）"/>
      <sheetName val="別紙２０（SO体制）"/>
      <sheetName val="別紙２１（SO窓口)"/>
      <sheetName val="別紙２２(患者支援)"/>
      <sheetName val="別紙２３(別途定める研修)"/>
      <sheetName val="別紙２４(地域研修)"/>
      <sheetName val="別紙２５(合同カンファ)"/>
      <sheetName val="別紙２６（相談支援窓口）"/>
      <sheetName val="別紙２７（患者団体）"/>
      <sheetName val="別紙２８（各種窓口）"/>
      <sheetName val="別紙２９（院内がん登録項目）"/>
      <sheetName val="別紙３０（一般向け講演会）"/>
      <sheetName val="別紙３１(府民へのメッセージ)"/>
      <sheetName val="追加資料"/>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2">
          <cell r="B2" t="str">
            <v>はい</v>
          </cell>
          <cell r="K2" t="str">
            <v>敷地内を全面禁煙</v>
          </cell>
        </row>
        <row r="3">
          <cell r="B3" t="str">
            <v>いいえ</v>
          </cell>
          <cell r="K3" t="str">
            <v>施設内のみを全面禁煙</v>
          </cell>
        </row>
        <row r="4">
          <cell r="K4" t="str">
            <v>その他（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4C3B9-E215-4C0A-995B-F7BB94DDAFCE}">
  <sheetPr>
    <tabColor theme="0"/>
    <pageSetUpPr fitToPage="1"/>
  </sheetPr>
  <dimension ref="A1:O22"/>
  <sheetViews>
    <sheetView showZeros="0" view="pageBreakPreview" zoomScale="115" zoomScaleNormal="115" zoomScaleSheetLayoutView="115" workbookViewId="0"/>
  </sheetViews>
  <sheetFormatPr defaultColWidth="8.125" defaultRowHeight="14.25"/>
  <cols>
    <col min="1" max="1" width="3.25" style="340" customWidth="1"/>
    <col min="2" max="3" width="7.75" style="340" customWidth="1"/>
    <col min="4" max="4" width="9.625" style="352" customWidth="1"/>
    <col min="5" max="5" width="32.5" style="352" customWidth="1"/>
    <col min="6" max="6" width="47.5" style="387" customWidth="1"/>
    <col min="7" max="7" width="3.375" style="342" customWidth="1"/>
    <col min="8" max="8" width="75.25" style="386" bestFit="1" customWidth="1"/>
    <col min="9" max="13" width="8.125" style="345"/>
    <col min="14" max="16384" width="8.125" style="340"/>
  </cols>
  <sheetData>
    <row r="1" spans="1:15" s="335" customFormat="1" ht="18" thickBot="1">
      <c r="B1" s="336" t="s">
        <v>425</v>
      </c>
      <c r="C1" s="336"/>
      <c r="D1" s="336"/>
      <c r="E1" s="336"/>
      <c r="G1" s="337"/>
      <c r="H1" s="338"/>
      <c r="I1" s="339"/>
      <c r="J1" s="339"/>
      <c r="K1" s="339"/>
      <c r="L1" s="339"/>
      <c r="M1" s="339"/>
      <c r="N1" s="339"/>
      <c r="O1" s="339"/>
    </row>
    <row r="2" spans="1:15" ht="24" customHeight="1" thickBot="1">
      <c r="D2" s="341" t="s">
        <v>426</v>
      </c>
      <c r="E2" s="635" t="s">
        <v>804</v>
      </c>
      <c r="F2" s="636"/>
      <c r="H2" s="343" t="s">
        <v>427</v>
      </c>
      <c r="I2" s="344"/>
      <c r="N2" s="345"/>
      <c r="O2" s="345"/>
    </row>
    <row r="3" spans="1:15" s="346" customFormat="1" ht="13.5" customHeight="1">
      <c r="G3" s="347"/>
      <c r="H3" s="348"/>
      <c r="I3" s="2"/>
      <c r="J3" s="2"/>
      <c r="K3" s="2"/>
      <c r="L3" s="2"/>
      <c r="M3" s="2"/>
      <c r="N3" s="2"/>
      <c r="O3" s="2"/>
    </row>
    <row r="4" spans="1:15" s="346" customFormat="1" ht="24" customHeight="1">
      <c r="A4" s="340"/>
      <c r="B4" s="349"/>
      <c r="C4" s="198"/>
      <c r="D4" s="350" t="s">
        <v>752</v>
      </c>
      <c r="E4" s="637" t="str">
        <f>'様式4（全般事項）'!G5</f>
        <v>大阪府がん診療拠点病院</v>
      </c>
      <c r="F4" s="638"/>
      <c r="G4" s="347"/>
      <c r="H4" s="348"/>
      <c r="I4" s="2"/>
      <c r="J4" s="2"/>
      <c r="K4" s="2"/>
      <c r="L4" s="2"/>
      <c r="M4" s="2"/>
      <c r="N4" s="2"/>
      <c r="O4" s="2"/>
    </row>
    <row r="5" spans="1:15" ht="5.0999999999999996" customHeight="1">
      <c r="B5" s="351"/>
      <c r="C5" s="351"/>
      <c r="F5" s="353"/>
      <c r="H5" s="348"/>
    </row>
    <row r="6" spans="1:15" ht="5.0999999999999996" customHeight="1">
      <c r="A6" s="354"/>
      <c r="B6" s="354"/>
      <c r="C6" s="354"/>
      <c r="D6" s="355"/>
      <c r="E6" s="355"/>
      <c r="F6" s="356"/>
      <c r="H6" s="348"/>
    </row>
    <row r="7" spans="1:15" s="364" customFormat="1" ht="37.9" customHeight="1">
      <c r="A7" s="357"/>
      <c r="B7" s="358" t="s">
        <v>428</v>
      </c>
      <c r="C7" s="357"/>
      <c r="D7" s="359" t="s">
        <v>786</v>
      </c>
      <c r="E7" s="360"/>
      <c r="F7" s="361"/>
      <c r="G7" s="362"/>
      <c r="H7" s="348"/>
      <c r="I7" s="363"/>
      <c r="J7" s="363"/>
      <c r="K7" s="363"/>
      <c r="L7" s="363"/>
      <c r="M7" s="363"/>
    </row>
    <row r="8" spans="1:15" s="364" customFormat="1" ht="64.150000000000006" customHeight="1">
      <c r="A8" s="357"/>
      <c r="B8" s="358" t="str">
        <f>IF(別紙1未充足要件!F2="","未入力あり",別紙1未充足要件!F2)</f>
        <v>入力済</v>
      </c>
      <c r="C8" s="357"/>
      <c r="D8" s="628" t="s">
        <v>797</v>
      </c>
      <c r="E8" s="360" t="s">
        <v>796</v>
      </c>
      <c r="F8" s="627" t="s">
        <v>795</v>
      </c>
      <c r="G8" s="362"/>
      <c r="H8" s="348"/>
      <c r="I8" s="363"/>
      <c r="J8" s="363"/>
      <c r="K8" s="363"/>
      <c r="L8" s="363"/>
      <c r="M8" s="363"/>
    </row>
    <row r="9" spans="1:15" s="371" customFormat="1" ht="58.15" customHeight="1">
      <c r="A9" s="365"/>
      <c r="B9" s="366" t="e">
        <f>IF(OR(#REF!="",#REF!="",#REF!="",#REF!="",#REF!="",#REF!=""),"未入力あり","入力済")</f>
        <v>#REF!</v>
      </c>
      <c r="C9" s="365"/>
      <c r="D9" s="367" t="s">
        <v>429</v>
      </c>
      <c r="E9" s="367"/>
      <c r="F9" s="368" t="s">
        <v>430</v>
      </c>
      <c r="G9" s="369"/>
      <c r="H9" s="348"/>
      <c r="I9" s="3"/>
      <c r="J9" s="370"/>
      <c r="K9" s="370"/>
      <c r="L9" s="370"/>
      <c r="M9" s="370"/>
    </row>
    <row r="10" spans="1:15" s="371" customFormat="1" ht="58.15" customHeight="1">
      <c r="A10" s="365"/>
      <c r="B10" s="372" t="str">
        <f>IF('様式4（全般事項）'!V1="✔チェック欄に未入力なし","入力済","未入力あり")</f>
        <v>入力済</v>
      </c>
      <c r="C10" s="365"/>
      <c r="D10" s="367" t="s">
        <v>431</v>
      </c>
      <c r="E10" s="367"/>
      <c r="F10" s="368" t="s">
        <v>432</v>
      </c>
      <c r="G10" s="369"/>
      <c r="H10" s="348"/>
      <c r="I10" s="373"/>
      <c r="J10" s="370"/>
      <c r="K10" s="370"/>
      <c r="L10" s="370"/>
      <c r="M10" s="370"/>
    </row>
    <row r="11" spans="1:15" s="371" customFormat="1" ht="58.15" customHeight="1">
      <c r="A11" s="365"/>
      <c r="B11" s="372" t="str">
        <f>IF('様式４(機能別)'!K2="未入力があります。","未入力あり","入力済")</f>
        <v>入力済</v>
      </c>
      <c r="C11" s="365"/>
      <c r="D11" s="367" t="s">
        <v>431</v>
      </c>
      <c r="E11" s="367"/>
      <c r="F11" s="368" t="s">
        <v>433</v>
      </c>
      <c r="G11" s="369"/>
      <c r="H11" s="348"/>
      <c r="I11" s="370"/>
      <c r="J11" s="370"/>
      <c r="K11" s="370"/>
      <c r="L11" s="370"/>
      <c r="M11" s="370"/>
    </row>
    <row r="12" spans="1:15" s="346" customFormat="1" ht="47.45" customHeight="1">
      <c r="A12" s="374"/>
      <c r="B12" s="372" t="str">
        <f>IF(自施設で対応しないもの!K2="未入力あり","未入力あり","入力済")</f>
        <v>入力済</v>
      </c>
      <c r="C12" s="365"/>
      <c r="D12" s="367"/>
      <c r="E12" s="367"/>
      <c r="F12" s="368" t="s">
        <v>785</v>
      </c>
      <c r="G12" s="347"/>
      <c r="H12" s="348"/>
      <c r="I12" s="2"/>
      <c r="J12" s="2"/>
      <c r="K12" s="2"/>
      <c r="L12" s="2"/>
      <c r="M12" s="2"/>
    </row>
    <row r="13" spans="1:15" s="371" customFormat="1" ht="15" customHeight="1">
      <c r="A13" s="380"/>
      <c r="B13" s="380"/>
      <c r="C13" s="380"/>
      <c r="D13" s="380"/>
      <c r="E13" s="381"/>
      <c r="F13" s="382"/>
      <c r="G13" s="369"/>
      <c r="H13" s="383"/>
      <c r="I13" s="370"/>
      <c r="J13" s="370"/>
      <c r="K13" s="370"/>
      <c r="L13" s="370"/>
      <c r="M13" s="370"/>
    </row>
    <row r="14" spans="1:15" s="371" customFormat="1" ht="15" customHeight="1">
      <c r="A14" s="380"/>
      <c r="B14" s="380"/>
      <c r="C14" s="380"/>
      <c r="D14" s="380"/>
      <c r="E14" s="381"/>
      <c r="F14" s="382"/>
      <c r="G14" s="369"/>
      <c r="H14" s="383"/>
      <c r="I14" s="370"/>
      <c r="J14" s="370"/>
      <c r="K14" s="370"/>
      <c r="L14" s="370"/>
      <c r="M14" s="370"/>
    </row>
    <row r="15" spans="1:15" ht="15" customHeight="1">
      <c r="A15" s="380"/>
      <c r="B15" s="380"/>
      <c r="C15" s="380"/>
      <c r="D15" s="380"/>
      <c r="E15" s="381"/>
      <c r="F15" s="382"/>
      <c r="H15" s="383"/>
      <c r="I15" s="370"/>
      <c r="J15" s="370"/>
    </row>
    <row r="16" spans="1:15" ht="15" customHeight="1">
      <c r="A16" s="380"/>
      <c r="B16" s="380"/>
      <c r="C16" s="380"/>
      <c r="D16" s="380"/>
      <c r="E16" s="381"/>
      <c r="F16" s="382"/>
      <c r="H16" s="383"/>
      <c r="I16" s="370"/>
      <c r="J16" s="370"/>
    </row>
    <row r="17" spans="1:13" s="378" customFormat="1" ht="15" customHeight="1">
      <c r="A17" s="380"/>
      <c r="B17" s="380"/>
      <c r="C17" s="380"/>
      <c r="D17" s="380"/>
      <c r="E17" s="381"/>
      <c r="F17" s="382"/>
      <c r="G17" s="376"/>
      <c r="H17" s="383"/>
      <c r="I17" s="370"/>
      <c r="J17" s="370"/>
      <c r="K17" s="377"/>
      <c r="L17" s="377"/>
      <c r="M17" s="377"/>
    </row>
    <row r="18" spans="1:13" s="371" customFormat="1" ht="15" customHeight="1">
      <c r="A18" s="380"/>
      <c r="B18" s="380"/>
      <c r="C18" s="380"/>
      <c r="D18" s="380"/>
      <c r="E18" s="381"/>
      <c r="F18" s="382"/>
      <c r="G18" s="369"/>
      <c r="H18" s="383"/>
      <c r="I18" s="370"/>
      <c r="J18" s="370"/>
      <c r="K18" s="370"/>
      <c r="L18" s="370"/>
      <c r="M18" s="370"/>
    </row>
    <row r="19" spans="1:13">
      <c r="A19" s="380"/>
      <c r="B19" s="380"/>
      <c r="C19" s="380"/>
      <c r="D19" s="380"/>
      <c r="E19" s="381"/>
      <c r="F19" s="382"/>
      <c r="H19" s="383"/>
      <c r="I19" s="370"/>
      <c r="J19" s="370"/>
    </row>
    <row r="20" spans="1:13">
      <c r="A20" s="380"/>
      <c r="B20" s="380"/>
      <c r="C20" s="380"/>
      <c r="D20" s="380"/>
      <c r="E20" s="381"/>
      <c r="F20" s="382"/>
      <c r="H20" s="383"/>
      <c r="I20" s="370"/>
      <c r="J20" s="370"/>
    </row>
    <row r="21" spans="1:13">
      <c r="B21" s="346"/>
      <c r="C21" s="346"/>
      <c r="D21" s="384"/>
      <c r="E21" s="384"/>
      <c r="F21" s="385"/>
    </row>
    <row r="22" spans="1:13">
      <c r="B22" s="346"/>
      <c r="C22" s="346"/>
      <c r="D22" s="384"/>
      <c r="E22" s="384"/>
      <c r="F22" s="385"/>
    </row>
  </sheetData>
  <sheetProtection selectLockedCells="1"/>
  <mergeCells count="2">
    <mergeCell ref="E2:F2"/>
    <mergeCell ref="E4:F4"/>
  </mergeCells>
  <phoneticPr fontId="5"/>
  <conditionalFormatting sqref="A13:C20">
    <cfRule type="cellIs" dxfId="22" priority="12" stopIfTrue="1" operator="equal">
      <formula>"未入力"</formula>
    </cfRule>
  </conditionalFormatting>
  <conditionalFormatting sqref="B8:B12">
    <cfRule type="cellIs" dxfId="21" priority="5" operator="equal">
      <formula>"未入力あり"</formula>
    </cfRule>
  </conditionalFormatting>
  <conditionalFormatting sqref="E4:F4">
    <cfRule type="containsText" dxfId="20" priority="13" stopIfTrue="1" operator="containsText" text="様式4（全般事項）の「１．推薦区分」を選択してください">
      <formula>NOT(ISERROR(SEARCH("様式4（全般事項）の「１．推薦区分」を選択してください",E4)))</formula>
    </cfRule>
  </conditionalFormatting>
  <dataValidations count="2">
    <dataValidation allowBlank="1" showInputMessage="1" showErrorMessage="1" prompt="このセルは様式４（全般事項）のG列５行目を入力すれば反映されます。" sqref="E4:F4" xr:uid="{20DD061F-E017-448A-86F8-8ABCD370F21B}"/>
    <dataValidation allowBlank="1" showInputMessage="1" showErrorMessage="1" prompt="指定通知書及び厚労省ホームページ上で公開するがん診療連携拠点病院等の一覧で使用する正式名称を入力して下さい。" sqref="E2:F2" xr:uid="{E9EA0D56-7735-4808-92FC-CE0C2201A250}"/>
  </dataValidations>
  <printOptions horizontalCentered="1"/>
  <pageMargins left="0.39370078740157483" right="0.39370078740157483" top="0.59055118110236227" bottom="0.59055118110236227" header="0.35433070866141736" footer="0.27559055118110237"/>
  <pageSetup paperSize="9" scale="78" fitToHeight="0" orientation="portrait" cellComments="asDisplayed" r:id="rId1"/>
  <headerFooter>
    <oddFooter>&amp;C&amp;P/&amp;N&amp;R&amp;A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5277A-B76E-4B96-908D-507BED7C8A98}">
  <sheetPr>
    <tabColor theme="0"/>
    <pageSetUpPr fitToPage="1"/>
  </sheetPr>
  <dimension ref="A1:AD337"/>
  <sheetViews>
    <sheetView tabSelected="1" view="pageBreakPreview" zoomScale="77" zoomScaleNormal="90" zoomScaleSheetLayoutView="70" workbookViewId="0"/>
  </sheetViews>
  <sheetFormatPr defaultColWidth="8.125" defaultRowHeight="20.100000000000001" customHeight="1"/>
  <cols>
    <col min="1" max="1" width="1.75" style="390" customWidth="1"/>
    <col min="2" max="2" width="3" style="390" customWidth="1"/>
    <col min="3" max="3" width="5.375" style="390" customWidth="1"/>
    <col min="4" max="4" width="2.375" style="390" customWidth="1"/>
    <col min="5" max="5" width="2.625" style="390" customWidth="1"/>
    <col min="6" max="6" width="13.25" style="340" customWidth="1"/>
    <col min="7" max="7" width="34" style="391" customWidth="1"/>
    <col min="8" max="8" width="41.25" style="387" customWidth="1"/>
    <col min="9" max="9" width="9.625" style="392" customWidth="1"/>
    <col min="10" max="10" width="16.75" style="364" customWidth="1"/>
    <col min="11" max="11" width="2.125" style="364" customWidth="1"/>
    <col min="12" max="13" width="5.125" style="364" customWidth="1"/>
    <col min="14" max="14" width="6.25" style="364" customWidth="1"/>
    <col min="15" max="17" width="5.125" style="364" customWidth="1"/>
    <col min="18" max="18" width="9.625" style="392" customWidth="1"/>
    <col min="19" max="19" width="5.125" style="364" customWidth="1"/>
    <col min="20" max="20" width="9.625" style="340" customWidth="1"/>
    <col min="21" max="21" width="13" style="364" customWidth="1"/>
    <col min="22" max="22" width="5.75" style="352" customWidth="1"/>
    <col min="23" max="23" width="11.625" style="392" customWidth="1"/>
    <col min="24" max="24" width="4.25" style="340" customWidth="1"/>
    <col min="25" max="25" width="84.625" style="394" customWidth="1"/>
    <col min="26" max="26" width="0" style="340" hidden="1" customWidth="1"/>
    <col min="27" max="27" width="10.625" style="340" hidden="1" customWidth="1"/>
    <col min="28" max="29" width="0" style="340" hidden="1" customWidth="1"/>
    <col min="30" max="30" width="8.125" style="340"/>
    <col min="31" max="16384" width="8.125" style="390"/>
  </cols>
  <sheetData>
    <row r="1" spans="1:26" ht="17.25" customHeight="1">
      <c r="A1" s="340"/>
      <c r="U1" s="393"/>
      <c r="V1" s="643" t="str">
        <f>IF(COUNTIF((W6:W320),"未入力あり"),"※このシートには未入力があります。「未入力あり」の行を確認してください。↓","✔チェック欄に未入力なし")</f>
        <v>✔チェック欄に未入力なし</v>
      </c>
      <c r="W1" s="643"/>
    </row>
    <row r="2" spans="1:26" ht="28.5" customHeight="1">
      <c r="A2" s="644" t="s">
        <v>787</v>
      </c>
      <c r="B2" s="644"/>
      <c r="C2" s="644"/>
      <c r="D2" s="644"/>
      <c r="E2" s="644"/>
      <c r="F2" s="644"/>
      <c r="G2" s="644"/>
      <c r="H2" s="644"/>
      <c r="I2" s="644"/>
      <c r="J2" s="644"/>
      <c r="K2" s="644"/>
      <c r="L2" s="644"/>
      <c r="M2" s="644"/>
      <c r="N2" s="644"/>
      <c r="O2" s="644"/>
      <c r="P2" s="644"/>
      <c r="Q2" s="644"/>
      <c r="R2" s="644"/>
      <c r="S2" s="644"/>
      <c r="T2" s="644"/>
      <c r="U2" s="644"/>
      <c r="V2" s="643"/>
      <c r="W2" s="643"/>
      <c r="X2" s="390"/>
      <c r="Y2" s="395"/>
    </row>
    <row r="3" spans="1:26" ht="24.95" customHeight="1">
      <c r="A3" s="645" t="s">
        <v>750</v>
      </c>
      <c r="B3" s="645"/>
      <c r="C3" s="645"/>
      <c r="D3" s="645"/>
      <c r="E3" s="645"/>
      <c r="F3" s="645"/>
      <c r="G3" s="645"/>
      <c r="H3" s="645"/>
      <c r="I3" s="645"/>
      <c r="J3" s="645"/>
      <c r="K3" s="645"/>
      <c r="L3" s="645"/>
      <c r="M3" s="645"/>
      <c r="N3" s="645"/>
      <c r="O3" s="645"/>
      <c r="P3" s="645"/>
      <c r="Q3" s="645"/>
      <c r="R3" s="645"/>
      <c r="S3" s="645"/>
      <c r="T3" s="645"/>
      <c r="U3" s="645"/>
      <c r="V3" s="643"/>
      <c r="W3" s="643"/>
      <c r="Y3" s="396" t="s">
        <v>435</v>
      </c>
    </row>
    <row r="4" spans="1:26" ht="12" customHeight="1" thickBot="1">
      <c r="A4" s="397"/>
      <c r="B4" s="397"/>
      <c r="C4" s="397"/>
      <c r="D4" s="397"/>
      <c r="E4" s="397"/>
      <c r="F4" s="397"/>
      <c r="G4" s="397"/>
      <c r="H4" s="397"/>
      <c r="I4" s="397"/>
      <c r="J4" s="397"/>
      <c r="K4" s="397"/>
      <c r="L4" s="397"/>
      <c r="M4" s="397"/>
      <c r="N4" s="397"/>
      <c r="O4" s="397"/>
      <c r="P4" s="397"/>
      <c r="Q4" s="397"/>
      <c r="R4" s="397"/>
      <c r="S4" s="397"/>
      <c r="T4" s="397"/>
      <c r="U4" s="397"/>
      <c r="V4" s="643"/>
      <c r="W4" s="643"/>
      <c r="Y4" s="398"/>
    </row>
    <row r="5" spans="1:26" ht="25.5" customHeight="1" thickBot="1">
      <c r="A5" s="390" t="s">
        <v>436</v>
      </c>
      <c r="G5" s="399" t="s">
        <v>807</v>
      </c>
      <c r="H5" s="340" t="s">
        <v>751</v>
      </c>
      <c r="P5" s="646"/>
      <c r="Q5" s="646"/>
      <c r="R5" s="646"/>
      <c r="V5" s="643"/>
      <c r="W5" s="643"/>
      <c r="Y5" s="400"/>
    </row>
    <row r="6" spans="1:26" s="340" customFormat="1" ht="20.100000000000001" customHeight="1">
      <c r="A6" s="390"/>
      <c r="G6" s="390"/>
      <c r="H6" s="390"/>
      <c r="I6" s="390"/>
      <c r="J6" s="390"/>
      <c r="K6" s="364"/>
      <c r="L6" s="390"/>
      <c r="M6" s="390"/>
      <c r="N6" s="390"/>
      <c r="O6" s="390"/>
      <c r="P6" s="364"/>
      <c r="Q6" s="390"/>
      <c r="R6" s="390"/>
      <c r="S6" s="390"/>
      <c r="U6" s="364"/>
      <c r="V6" s="352"/>
      <c r="W6" s="392"/>
      <c r="Y6" s="400"/>
    </row>
    <row r="7" spans="1:26" s="340" customFormat="1" ht="20.100000000000001" customHeight="1">
      <c r="A7" s="390"/>
      <c r="G7" s="390"/>
      <c r="H7" s="390"/>
      <c r="I7" s="390"/>
      <c r="J7" s="390"/>
      <c r="K7" s="364"/>
      <c r="L7" s="390"/>
      <c r="M7" s="390"/>
      <c r="N7" s="390"/>
      <c r="O7" s="390"/>
      <c r="P7" s="364"/>
      <c r="Q7" s="390"/>
      <c r="R7" s="390"/>
      <c r="S7" s="390"/>
      <c r="U7" s="364"/>
      <c r="V7" s="352"/>
      <c r="W7" s="392"/>
      <c r="Y7" s="400"/>
    </row>
    <row r="8" spans="1:26" s="340" customFormat="1" ht="20.100000000000001" customHeight="1">
      <c r="C8" s="401"/>
      <c r="G8" s="387"/>
      <c r="I8" s="364"/>
      <c r="J8" s="390"/>
      <c r="K8" s="364"/>
      <c r="L8" s="390"/>
      <c r="M8" s="390"/>
      <c r="N8" s="390"/>
      <c r="O8" s="390"/>
      <c r="P8" s="390"/>
      <c r="Q8" s="390"/>
      <c r="R8" s="390"/>
      <c r="S8" s="390"/>
      <c r="U8" s="364"/>
      <c r="V8" s="352"/>
      <c r="W8" s="392"/>
      <c r="Y8" s="400"/>
    </row>
    <row r="9" spans="1:26" s="340" customFormat="1" ht="20.100000000000001" customHeight="1">
      <c r="G9" s="387"/>
      <c r="I9" s="364"/>
      <c r="J9" s="390"/>
      <c r="K9" s="364"/>
      <c r="L9" s="390"/>
      <c r="M9" s="390"/>
      <c r="N9" s="390"/>
      <c r="O9" s="390"/>
      <c r="P9" s="390"/>
      <c r="Q9" s="390"/>
      <c r="R9" s="390"/>
      <c r="S9" s="390"/>
      <c r="U9" s="364"/>
      <c r="V9" s="352"/>
      <c r="W9" s="392"/>
      <c r="Y9" s="400"/>
    </row>
    <row r="10" spans="1:26" s="340" customFormat="1" ht="20.100000000000001" customHeight="1">
      <c r="A10" s="390" t="s">
        <v>437</v>
      </c>
      <c r="B10" s="390"/>
      <c r="C10" s="390"/>
      <c r="D10" s="390"/>
      <c r="E10" s="390"/>
      <c r="G10" s="391"/>
      <c r="H10" s="387"/>
      <c r="I10" s="392"/>
      <c r="J10" s="364"/>
      <c r="K10" s="364"/>
      <c r="L10" s="364"/>
      <c r="M10" s="364"/>
      <c r="N10" s="364"/>
      <c r="O10" s="364"/>
      <c r="P10" s="364"/>
      <c r="Q10" s="364"/>
      <c r="R10" s="392"/>
      <c r="S10" s="364"/>
      <c r="T10" s="392"/>
      <c r="U10" s="402"/>
      <c r="V10" s="352"/>
      <c r="W10" s="390"/>
      <c r="Y10" s="400"/>
    </row>
    <row r="11" spans="1:26" s="340" customFormat="1" ht="21.75" customHeight="1">
      <c r="A11" s="403" t="s">
        <v>438</v>
      </c>
      <c r="B11" s="404"/>
      <c r="C11" s="404"/>
      <c r="D11" s="404"/>
      <c r="E11" s="404"/>
      <c r="F11" s="405"/>
      <c r="G11" s="406"/>
      <c r="H11" s="647" t="str">
        <f>表紙!E2</f>
        <v>泉大津急性期メディカルセンター</v>
      </c>
      <c r="I11" s="648"/>
      <c r="J11" s="648"/>
      <c r="K11" s="648"/>
      <c r="L11" s="648"/>
      <c r="M11" s="648"/>
      <c r="N11" s="648"/>
      <c r="O11" s="648"/>
      <c r="P11" s="648"/>
      <c r="Q11" s="648"/>
      <c r="R11" s="648"/>
      <c r="S11" s="648"/>
      <c r="T11" s="649"/>
      <c r="U11" s="407"/>
      <c r="V11" s="352">
        <f>+ROW()</f>
        <v>11</v>
      </c>
      <c r="W11" s="392"/>
      <c r="Y11" s="400"/>
    </row>
    <row r="12" spans="1:26" s="340" customFormat="1" ht="18" thickBot="1">
      <c r="A12" s="408"/>
      <c r="B12" s="409"/>
      <c r="C12" s="409"/>
      <c r="D12" s="409"/>
      <c r="E12" s="409"/>
      <c r="F12" s="410"/>
      <c r="G12" s="411"/>
      <c r="H12" s="547"/>
      <c r="I12" s="548"/>
      <c r="J12" s="548"/>
      <c r="K12" s="548"/>
      <c r="L12" s="548"/>
      <c r="M12" s="548"/>
      <c r="N12" s="548"/>
      <c r="O12" s="548"/>
      <c r="P12" s="548"/>
      <c r="Q12" s="548"/>
      <c r="R12" s="548"/>
      <c r="S12" s="548"/>
      <c r="T12" s="549"/>
      <c r="U12" s="412"/>
      <c r="V12" s="352">
        <f t="shared" ref="V12:V78" si="0">+ROW()</f>
        <v>12</v>
      </c>
      <c r="W12" s="392"/>
      <c r="Y12" s="400"/>
    </row>
    <row r="13" spans="1:26" s="340" customFormat="1" ht="20.100000000000001" customHeight="1" thickBot="1">
      <c r="A13" s="413"/>
      <c r="B13" s="414" t="s">
        <v>439</v>
      </c>
      <c r="C13" s="414"/>
      <c r="D13" s="414"/>
      <c r="E13" s="414"/>
      <c r="F13" s="415"/>
      <c r="G13" s="416"/>
      <c r="H13" s="640" t="s">
        <v>808</v>
      </c>
      <c r="I13" s="641"/>
      <c r="J13" s="641"/>
      <c r="K13" s="641"/>
      <c r="L13" s="641"/>
      <c r="M13" s="641"/>
      <c r="N13" s="641"/>
      <c r="O13" s="641"/>
      <c r="P13" s="641"/>
      <c r="Q13" s="641"/>
      <c r="R13" s="641"/>
      <c r="S13" s="641"/>
      <c r="T13" s="642"/>
      <c r="U13" s="417"/>
      <c r="V13" s="352">
        <f t="shared" si="0"/>
        <v>13</v>
      </c>
      <c r="W13" s="392"/>
      <c r="Y13" s="400"/>
    </row>
    <row r="14" spans="1:26" s="340" customFormat="1" ht="20.100000000000001" customHeight="1">
      <c r="A14" s="418"/>
      <c r="B14" s="414"/>
      <c r="C14" s="414"/>
      <c r="D14" s="414"/>
      <c r="E14" s="414"/>
      <c r="F14" s="415"/>
      <c r="G14" s="416"/>
      <c r="H14" s="550"/>
      <c r="I14" s="550"/>
      <c r="J14" s="550"/>
      <c r="K14" s="550"/>
      <c r="L14" s="550"/>
      <c r="M14" s="550"/>
      <c r="N14" s="550"/>
      <c r="O14" s="550"/>
      <c r="P14" s="550"/>
      <c r="Q14" s="550"/>
      <c r="R14" s="550"/>
      <c r="S14" s="550"/>
      <c r="T14" s="550"/>
      <c r="U14" s="417"/>
      <c r="V14" s="352">
        <f t="shared" si="0"/>
        <v>14</v>
      </c>
      <c r="W14" s="392"/>
      <c r="Y14" s="400"/>
    </row>
    <row r="15" spans="1:26" s="340" customFormat="1" ht="20.100000000000001" customHeight="1" thickBot="1">
      <c r="A15" s="413" t="s">
        <v>440</v>
      </c>
      <c r="B15" s="414"/>
      <c r="C15" s="414"/>
      <c r="D15" s="414"/>
      <c r="E15" s="414"/>
      <c r="F15" s="415"/>
      <c r="G15" s="416"/>
      <c r="H15" s="551"/>
      <c r="I15" s="552"/>
      <c r="J15" s="552"/>
      <c r="K15" s="552"/>
      <c r="L15" s="552"/>
      <c r="M15" s="552"/>
      <c r="N15" s="552"/>
      <c r="O15" s="552"/>
      <c r="P15" s="552"/>
      <c r="Q15" s="552"/>
      <c r="R15" s="552"/>
      <c r="S15" s="552"/>
      <c r="T15" s="552"/>
      <c r="U15" s="419"/>
      <c r="V15" s="352">
        <f t="shared" si="0"/>
        <v>15</v>
      </c>
      <c r="W15" s="392"/>
      <c r="Y15" s="400"/>
      <c r="Z15" s="653"/>
    </row>
    <row r="16" spans="1:26" s="340" customFormat="1" ht="20.100000000000001" customHeight="1" thickBot="1">
      <c r="A16" s="413"/>
      <c r="B16" s="414" t="s">
        <v>441</v>
      </c>
      <c r="C16" s="414"/>
      <c r="D16" s="414"/>
      <c r="E16" s="414"/>
      <c r="F16" s="415"/>
      <c r="G16" s="420" t="s">
        <v>442</v>
      </c>
      <c r="H16" s="421" t="s">
        <v>809</v>
      </c>
      <c r="I16" s="553"/>
      <c r="J16" s="553"/>
      <c r="K16" s="553"/>
      <c r="L16" s="553"/>
      <c r="M16" s="553"/>
      <c r="N16" s="553"/>
      <c r="O16" s="553"/>
      <c r="P16" s="553"/>
      <c r="Q16" s="553"/>
      <c r="R16" s="553"/>
      <c r="S16" s="553"/>
      <c r="T16" s="553"/>
      <c r="U16" s="419"/>
      <c r="V16" s="352">
        <f t="shared" si="0"/>
        <v>16</v>
      </c>
      <c r="W16" s="392"/>
      <c r="Y16" s="400"/>
      <c r="Z16" s="653"/>
    </row>
    <row r="17" spans="1:30" ht="20.100000000000001" customHeight="1" thickBot="1">
      <c r="A17" s="413"/>
      <c r="B17" s="414" t="s">
        <v>443</v>
      </c>
      <c r="C17" s="416"/>
      <c r="D17" s="416"/>
      <c r="E17" s="416"/>
      <c r="F17" s="415"/>
      <c r="G17" s="422"/>
      <c r="H17" s="423" t="s">
        <v>812</v>
      </c>
      <c r="I17" s="654" t="s">
        <v>810</v>
      </c>
      <c r="J17" s="655"/>
      <c r="K17" s="655"/>
      <c r="L17" s="655"/>
      <c r="M17" s="655"/>
      <c r="N17" s="655"/>
      <c r="O17" s="655"/>
      <c r="P17" s="655"/>
      <c r="Q17" s="655"/>
      <c r="R17" s="655"/>
      <c r="S17" s="655"/>
      <c r="T17" s="656"/>
      <c r="U17" s="419"/>
      <c r="V17" s="352">
        <f t="shared" si="0"/>
        <v>17</v>
      </c>
      <c r="Y17" s="400"/>
      <c r="Z17" s="653"/>
    </row>
    <row r="18" spans="1:30" ht="21" customHeight="1" thickBot="1">
      <c r="A18" s="408"/>
      <c r="B18" s="409" t="s">
        <v>439</v>
      </c>
      <c r="C18" s="411"/>
      <c r="D18" s="411"/>
      <c r="E18" s="411"/>
      <c r="F18" s="410"/>
      <c r="G18" s="424"/>
      <c r="H18" s="554"/>
      <c r="I18" s="657" t="s">
        <v>811</v>
      </c>
      <c r="J18" s="658"/>
      <c r="K18" s="658"/>
      <c r="L18" s="658"/>
      <c r="M18" s="658"/>
      <c r="N18" s="658"/>
      <c r="O18" s="658"/>
      <c r="P18" s="658"/>
      <c r="Q18" s="658"/>
      <c r="R18" s="658"/>
      <c r="S18" s="658"/>
      <c r="T18" s="659"/>
      <c r="U18" s="425"/>
      <c r="V18" s="352">
        <f t="shared" si="0"/>
        <v>18</v>
      </c>
      <c r="Y18" s="400"/>
      <c r="Z18" s="653"/>
      <c r="AA18" s="390"/>
      <c r="AB18" s="390"/>
      <c r="AC18" s="390"/>
      <c r="AD18" s="390"/>
    </row>
    <row r="19" spans="1:30" ht="20.100000000000001" customHeight="1" thickBot="1">
      <c r="A19" s="413"/>
      <c r="B19" s="414" t="s">
        <v>444</v>
      </c>
      <c r="C19" s="416"/>
      <c r="D19" s="416"/>
      <c r="E19" s="416"/>
      <c r="F19" s="415"/>
      <c r="G19" s="416"/>
      <c r="H19" s="660" t="s">
        <v>805</v>
      </c>
      <c r="I19" s="661"/>
      <c r="J19" s="661"/>
      <c r="K19" s="661"/>
      <c r="L19" s="661"/>
      <c r="M19" s="661"/>
      <c r="N19" s="661"/>
      <c r="O19" s="661"/>
      <c r="P19" s="661"/>
      <c r="Q19" s="661"/>
      <c r="R19" s="661"/>
      <c r="S19" s="661"/>
      <c r="T19" s="662"/>
      <c r="U19" s="419"/>
      <c r="V19" s="352">
        <f t="shared" si="0"/>
        <v>19</v>
      </c>
      <c r="Y19" s="400"/>
      <c r="Z19" s="653"/>
      <c r="AA19" s="390"/>
      <c r="AB19" s="390"/>
      <c r="AC19" s="390"/>
      <c r="AD19" s="390"/>
    </row>
    <row r="20" spans="1:30" ht="20.100000000000001" customHeight="1" thickBot="1">
      <c r="A20" s="413"/>
      <c r="B20" s="414" t="s">
        <v>445</v>
      </c>
      <c r="C20" s="416"/>
      <c r="D20" s="416"/>
      <c r="E20" s="416"/>
      <c r="F20" s="415"/>
      <c r="G20" s="416"/>
      <c r="H20" s="660" t="s">
        <v>813</v>
      </c>
      <c r="I20" s="661"/>
      <c r="J20" s="661"/>
      <c r="K20" s="661"/>
      <c r="L20" s="661"/>
      <c r="M20" s="661"/>
      <c r="N20" s="661"/>
      <c r="O20" s="661"/>
      <c r="P20" s="661"/>
      <c r="Q20" s="661"/>
      <c r="R20" s="661"/>
      <c r="S20" s="661"/>
      <c r="T20" s="662"/>
      <c r="U20" s="419"/>
      <c r="V20" s="352">
        <f t="shared" si="0"/>
        <v>20</v>
      </c>
      <c r="Y20" s="400"/>
      <c r="Z20" s="653"/>
      <c r="AA20" s="390"/>
      <c r="AB20" s="390"/>
      <c r="AC20" s="390"/>
      <c r="AD20" s="390"/>
    </row>
    <row r="21" spans="1:30" ht="20.100000000000001" customHeight="1" thickBot="1">
      <c r="A21" s="413"/>
      <c r="B21" s="414" t="s">
        <v>446</v>
      </c>
      <c r="C21" s="416"/>
      <c r="D21" s="416"/>
      <c r="E21" s="416"/>
      <c r="F21" s="415"/>
      <c r="G21" s="416"/>
      <c r="H21" s="660" t="s">
        <v>806</v>
      </c>
      <c r="I21" s="661"/>
      <c r="J21" s="661"/>
      <c r="K21" s="661"/>
      <c r="L21" s="661"/>
      <c r="M21" s="661"/>
      <c r="N21" s="661"/>
      <c r="O21" s="661"/>
      <c r="P21" s="661"/>
      <c r="Q21" s="661"/>
      <c r="R21" s="661"/>
      <c r="S21" s="661"/>
      <c r="T21" s="662"/>
      <c r="U21" s="419"/>
      <c r="V21" s="352">
        <f t="shared" si="0"/>
        <v>21</v>
      </c>
      <c r="Y21" s="400"/>
      <c r="Z21" s="653"/>
      <c r="AA21" s="390"/>
      <c r="AB21" s="390"/>
      <c r="AC21" s="390"/>
      <c r="AD21" s="390"/>
    </row>
    <row r="22" spans="1:30" ht="20.100000000000001" customHeight="1" thickBot="1">
      <c r="A22" s="413"/>
      <c r="B22" s="414" t="s">
        <v>447</v>
      </c>
      <c r="C22" s="416"/>
      <c r="D22" s="416"/>
      <c r="E22" s="416"/>
      <c r="F22" s="415"/>
      <c r="G22" s="416"/>
      <c r="H22" s="660" t="s">
        <v>814</v>
      </c>
      <c r="I22" s="661"/>
      <c r="J22" s="661"/>
      <c r="K22" s="661"/>
      <c r="L22" s="661"/>
      <c r="M22" s="661"/>
      <c r="N22" s="661"/>
      <c r="O22" s="661"/>
      <c r="P22" s="661"/>
      <c r="Q22" s="661"/>
      <c r="R22" s="661"/>
      <c r="S22" s="661"/>
      <c r="T22" s="662"/>
      <c r="U22" s="419"/>
      <c r="V22" s="352">
        <f t="shared" si="0"/>
        <v>22</v>
      </c>
      <c r="Y22" s="400"/>
      <c r="Z22" s="653"/>
      <c r="AA22" s="390"/>
      <c r="AB22" s="390"/>
      <c r="AC22" s="390"/>
      <c r="AD22" s="390"/>
    </row>
    <row r="23" spans="1:30" ht="20.100000000000001" customHeight="1" thickBot="1">
      <c r="A23" s="413"/>
      <c r="B23" s="414" t="s">
        <v>448</v>
      </c>
      <c r="C23" s="414"/>
      <c r="D23" s="414"/>
      <c r="E23" s="414"/>
      <c r="F23" s="415"/>
      <c r="G23" s="416"/>
      <c r="H23" s="663" t="s">
        <v>815</v>
      </c>
      <c r="I23" s="664"/>
      <c r="J23" s="664"/>
      <c r="K23" s="664"/>
      <c r="L23" s="664"/>
      <c r="M23" s="664"/>
      <c r="N23" s="664"/>
      <c r="O23" s="664"/>
      <c r="P23" s="664"/>
      <c r="Q23" s="664"/>
      <c r="R23" s="664"/>
      <c r="S23" s="664"/>
      <c r="T23" s="665"/>
      <c r="U23" s="419"/>
      <c r="V23" s="352">
        <f t="shared" si="0"/>
        <v>23</v>
      </c>
      <c r="Y23" s="400"/>
      <c r="Z23" s="653"/>
      <c r="AA23" s="390"/>
      <c r="AB23" s="390"/>
      <c r="AC23" s="390"/>
      <c r="AD23" s="390"/>
    </row>
    <row r="24" spans="1:30" ht="20.100000000000001" customHeight="1" thickBot="1">
      <c r="A24" s="413"/>
      <c r="B24" s="414" t="s">
        <v>449</v>
      </c>
      <c r="C24" s="414"/>
      <c r="D24" s="414"/>
      <c r="E24" s="414"/>
      <c r="F24" s="415"/>
      <c r="G24" s="416"/>
      <c r="H24" s="663" t="s">
        <v>815</v>
      </c>
      <c r="I24" s="664"/>
      <c r="J24" s="664"/>
      <c r="K24" s="664"/>
      <c r="L24" s="664"/>
      <c r="M24" s="664"/>
      <c r="N24" s="664"/>
      <c r="O24" s="664"/>
      <c r="P24" s="664"/>
      <c r="Q24" s="664"/>
      <c r="R24" s="664"/>
      <c r="S24" s="664"/>
      <c r="T24" s="665"/>
      <c r="U24" s="419"/>
      <c r="V24" s="352">
        <f t="shared" si="0"/>
        <v>24</v>
      </c>
      <c r="Y24" s="400"/>
      <c r="Z24" s="653"/>
      <c r="AA24" s="390"/>
      <c r="AB24" s="390"/>
      <c r="AC24" s="390"/>
      <c r="AD24" s="390"/>
    </row>
    <row r="25" spans="1:30" ht="20.100000000000001" customHeight="1">
      <c r="A25" s="418"/>
      <c r="B25" s="414"/>
      <c r="C25" s="414"/>
      <c r="D25" s="414"/>
      <c r="E25" s="414"/>
      <c r="F25" s="415"/>
      <c r="G25" s="416"/>
      <c r="H25" s="426"/>
      <c r="I25" s="427"/>
      <c r="J25" s="426"/>
      <c r="K25" s="426"/>
      <c r="L25" s="426"/>
      <c r="M25" s="426"/>
      <c r="N25" s="426"/>
      <c r="O25" s="426"/>
      <c r="P25" s="426"/>
      <c r="Q25" s="426"/>
      <c r="R25" s="427"/>
      <c r="S25" s="428"/>
      <c r="T25" s="428"/>
      <c r="U25" s="429"/>
      <c r="V25" s="352">
        <f t="shared" si="0"/>
        <v>25</v>
      </c>
      <c r="Y25" s="400"/>
      <c r="Z25" s="653"/>
      <c r="AA25" s="390"/>
      <c r="AB25" s="390"/>
      <c r="AC25" s="390"/>
      <c r="AD25" s="390"/>
    </row>
    <row r="26" spans="1:30" ht="27" customHeight="1">
      <c r="A26" s="413" t="s">
        <v>450</v>
      </c>
      <c r="B26" s="414"/>
      <c r="C26" s="414"/>
      <c r="D26" s="414"/>
      <c r="E26" s="414"/>
      <c r="F26" s="414"/>
      <c r="G26" s="416"/>
      <c r="H26" s="430"/>
      <c r="I26" s="431"/>
      <c r="J26" s="414"/>
      <c r="K26" s="414"/>
      <c r="L26" s="414"/>
      <c r="M26" s="414"/>
      <c r="N26" s="414"/>
      <c r="O26" s="414"/>
      <c r="P26" s="414"/>
      <c r="Q26" s="414"/>
      <c r="R26" s="431"/>
      <c r="S26" s="414"/>
      <c r="T26" s="414"/>
      <c r="U26" s="432"/>
      <c r="V26" s="352">
        <f t="shared" si="0"/>
        <v>26</v>
      </c>
      <c r="Y26" s="400"/>
      <c r="AA26" s="390"/>
      <c r="AB26" s="390"/>
      <c r="AC26" s="390"/>
      <c r="AD26" s="390"/>
    </row>
    <row r="27" spans="1:30" ht="18" thickBot="1">
      <c r="A27" s="413"/>
      <c r="B27" s="414" t="s">
        <v>451</v>
      </c>
      <c r="C27" s="414"/>
      <c r="D27" s="414"/>
      <c r="E27" s="414"/>
      <c r="F27" s="414"/>
      <c r="G27" s="416"/>
      <c r="H27" s="430"/>
      <c r="I27" s="433"/>
      <c r="J27" s="357"/>
      <c r="K27" s="357"/>
      <c r="L27" s="357"/>
      <c r="M27" s="357"/>
      <c r="N27" s="357"/>
      <c r="O27" s="357"/>
      <c r="P27" s="357"/>
      <c r="Q27" s="357"/>
      <c r="R27" s="433"/>
      <c r="S27" s="357"/>
      <c r="T27" s="430"/>
      <c r="U27" s="429"/>
      <c r="V27" s="352">
        <f t="shared" si="0"/>
        <v>27</v>
      </c>
      <c r="Y27" s="400"/>
      <c r="Z27" s="434" t="s">
        <v>452</v>
      </c>
      <c r="AA27" s="434" t="s">
        <v>453</v>
      </c>
      <c r="AB27" s="390"/>
      <c r="AC27" s="390"/>
      <c r="AD27" s="390"/>
    </row>
    <row r="28" spans="1:30" ht="20.100000000000001" customHeight="1" thickBot="1">
      <c r="A28" s="413"/>
      <c r="B28" s="414"/>
      <c r="C28" s="414" t="s">
        <v>454</v>
      </c>
      <c r="D28" s="416"/>
      <c r="E28" s="414"/>
      <c r="F28" s="415"/>
      <c r="G28" s="416"/>
      <c r="H28" s="430"/>
      <c r="I28" s="435"/>
      <c r="J28" s="357"/>
      <c r="K28" s="357"/>
      <c r="L28" s="357"/>
      <c r="M28" s="357"/>
      <c r="N28" s="357"/>
      <c r="O28" s="357"/>
      <c r="P28" s="357"/>
      <c r="Q28" s="357"/>
      <c r="R28" s="65">
        <v>300</v>
      </c>
      <c r="S28" s="415" t="s">
        <v>455</v>
      </c>
      <c r="T28" s="430"/>
      <c r="U28" s="429"/>
      <c r="V28" s="352">
        <f t="shared" si="0"/>
        <v>28</v>
      </c>
      <c r="W28" s="436" t="str">
        <f t="shared" ref="W28:W34" si="1">IF(R28="","未入力あり","✔")</f>
        <v>✔</v>
      </c>
      <c r="Y28" s="400"/>
      <c r="Z28" s="434">
        <v>0</v>
      </c>
      <c r="AA28" s="437">
        <v>1300</v>
      </c>
      <c r="AB28" s="390"/>
      <c r="AC28" s="390"/>
      <c r="AD28" s="390"/>
    </row>
    <row r="29" spans="1:30" ht="20.100000000000001" customHeight="1" thickBot="1">
      <c r="A29" s="413"/>
      <c r="B29" s="415"/>
      <c r="C29" s="414" t="s">
        <v>456</v>
      </c>
      <c r="D29" s="416"/>
      <c r="E29" s="414"/>
      <c r="F29" s="415"/>
      <c r="G29" s="416"/>
      <c r="H29" s="430"/>
      <c r="I29" s="435"/>
      <c r="J29" s="357"/>
      <c r="K29" s="357"/>
      <c r="L29" s="357"/>
      <c r="M29" s="357"/>
      <c r="N29" s="357"/>
      <c r="O29" s="357"/>
      <c r="P29" s="357"/>
      <c r="Q29" s="357"/>
      <c r="R29" s="65">
        <v>0</v>
      </c>
      <c r="S29" s="415" t="s">
        <v>455</v>
      </c>
      <c r="T29" s="430"/>
      <c r="U29" s="429"/>
      <c r="V29" s="352">
        <f t="shared" si="0"/>
        <v>29</v>
      </c>
      <c r="W29" s="436" t="str">
        <f t="shared" si="1"/>
        <v>✔</v>
      </c>
      <c r="Y29" s="400"/>
      <c r="Z29" s="434">
        <v>0</v>
      </c>
      <c r="AA29" s="437">
        <v>40</v>
      </c>
      <c r="AB29" s="390"/>
      <c r="AC29" s="390"/>
      <c r="AD29" s="390"/>
    </row>
    <row r="30" spans="1:30" ht="20.100000000000001" customHeight="1" thickBot="1">
      <c r="A30" s="413"/>
      <c r="B30" s="415"/>
      <c r="C30" s="414" t="s">
        <v>457</v>
      </c>
      <c r="D30" s="416"/>
      <c r="E30" s="414"/>
      <c r="F30" s="415"/>
      <c r="G30" s="416"/>
      <c r="H30" s="430"/>
      <c r="I30" s="435"/>
      <c r="J30" s="357"/>
      <c r="K30" s="357"/>
      <c r="L30" s="357"/>
      <c r="M30" s="357"/>
      <c r="N30" s="357"/>
      <c r="O30" s="357"/>
      <c r="P30" s="357"/>
      <c r="Q30" s="357"/>
      <c r="R30" s="65">
        <v>0</v>
      </c>
      <c r="S30" s="415" t="s">
        <v>455</v>
      </c>
      <c r="T30" s="430"/>
      <c r="U30" s="429"/>
      <c r="V30" s="352">
        <f t="shared" si="0"/>
        <v>30</v>
      </c>
      <c r="W30" s="436" t="str">
        <f t="shared" si="1"/>
        <v>✔</v>
      </c>
      <c r="Y30" s="400"/>
      <c r="Z30" s="434">
        <v>0</v>
      </c>
      <c r="AA30" s="437">
        <v>1200</v>
      </c>
      <c r="AB30" s="390"/>
      <c r="AC30" s="390"/>
      <c r="AD30" s="390"/>
    </row>
    <row r="31" spans="1:30" ht="20.100000000000001" customHeight="1" thickBot="1">
      <c r="A31" s="413"/>
      <c r="B31" s="414"/>
      <c r="C31" s="414" t="s">
        <v>458</v>
      </c>
      <c r="D31" s="414"/>
      <c r="E31" s="414"/>
      <c r="F31" s="415"/>
      <c r="G31" s="416"/>
      <c r="H31" s="430"/>
      <c r="I31" s="435"/>
      <c r="J31" s="357"/>
      <c r="K31" s="357"/>
      <c r="L31" s="357"/>
      <c r="M31" s="357"/>
      <c r="N31" s="357"/>
      <c r="O31" s="357"/>
      <c r="P31" s="357"/>
      <c r="Q31" s="357"/>
      <c r="R31" s="65">
        <v>51</v>
      </c>
      <c r="S31" s="415" t="s">
        <v>455</v>
      </c>
      <c r="T31" s="430"/>
      <c r="U31" s="429"/>
      <c r="V31" s="352">
        <f t="shared" si="0"/>
        <v>31</v>
      </c>
      <c r="W31" s="436" t="str">
        <f t="shared" si="1"/>
        <v>✔</v>
      </c>
      <c r="Y31" s="400"/>
      <c r="Z31" s="434">
        <v>0</v>
      </c>
      <c r="AA31" s="437">
        <v>420.34195260145873</v>
      </c>
      <c r="AB31" s="390"/>
      <c r="AC31" s="390"/>
      <c r="AD31" s="390"/>
    </row>
    <row r="32" spans="1:30" ht="19.5" customHeight="1" thickBot="1">
      <c r="A32" s="413"/>
      <c r="B32" s="415"/>
      <c r="C32" s="438" t="s">
        <v>459</v>
      </c>
      <c r="D32" s="438"/>
      <c r="E32" s="438"/>
      <c r="F32" s="439"/>
      <c r="G32" s="438"/>
      <c r="H32" s="430"/>
      <c r="I32" s="435"/>
      <c r="J32" s="357"/>
      <c r="K32" s="357"/>
      <c r="L32" s="357"/>
      <c r="M32" s="357"/>
      <c r="N32" s="357"/>
      <c r="O32" s="357"/>
      <c r="P32" s="357"/>
      <c r="Q32" s="357"/>
      <c r="R32" s="65">
        <v>8</v>
      </c>
      <c r="S32" s="415" t="s">
        <v>455</v>
      </c>
      <c r="T32" s="430"/>
      <c r="U32" s="429"/>
      <c r="V32" s="352">
        <f t="shared" si="0"/>
        <v>32</v>
      </c>
      <c r="W32" s="436" t="str">
        <f t="shared" si="1"/>
        <v>✔</v>
      </c>
      <c r="Y32" s="400"/>
      <c r="Z32" s="434">
        <v>0</v>
      </c>
      <c r="AA32" s="440">
        <v>100</v>
      </c>
      <c r="AB32" s="390"/>
      <c r="AC32" s="390"/>
      <c r="AD32" s="390"/>
    </row>
    <row r="33" spans="1:30" ht="18" customHeight="1" thickBot="1">
      <c r="A33" s="413"/>
      <c r="B33" s="414" t="s">
        <v>460</v>
      </c>
      <c r="C33" s="438"/>
      <c r="D33" s="438"/>
      <c r="E33" s="438"/>
      <c r="F33" s="439"/>
      <c r="G33" s="438"/>
      <c r="H33" s="430"/>
      <c r="I33" s="435"/>
      <c r="J33" s="357"/>
      <c r="K33" s="357"/>
      <c r="L33" s="357"/>
      <c r="M33" s="357"/>
      <c r="N33" s="357"/>
      <c r="O33" s="357"/>
      <c r="P33" s="357"/>
      <c r="Q33" s="357"/>
      <c r="R33" s="65">
        <v>14</v>
      </c>
      <c r="S33" s="415" t="s">
        <v>455</v>
      </c>
      <c r="T33" s="430"/>
      <c r="U33" s="429"/>
      <c r="V33" s="352">
        <v>37</v>
      </c>
      <c r="W33" s="436" t="str">
        <f>IF(R33="","未入力あり","✔")</f>
        <v>✔</v>
      </c>
      <c r="Y33" s="400"/>
      <c r="Z33" s="434">
        <v>0</v>
      </c>
      <c r="AA33" s="440">
        <v>100</v>
      </c>
      <c r="AB33" s="390"/>
      <c r="AC33" s="390"/>
      <c r="AD33" s="390"/>
    </row>
    <row r="34" spans="1:30" ht="47.25" customHeight="1" thickBot="1">
      <c r="A34" s="413" t="s">
        <v>461</v>
      </c>
      <c r="B34" s="414"/>
      <c r="C34" s="414"/>
      <c r="D34" s="414"/>
      <c r="E34" s="414"/>
      <c r="F34" s="415"/>
      <c r="G34" s="416"/>
      <c r="H34" s="416"/>
      <c r="I34" s="416"/>
      <c r="J34" s="416"/>
      <c r="K34" s="441"/>
      <c r="L34" s="441"/>
      <c r="M34" s="441"/>
      <c r="N34" s="441"/>
      <c r="O34" s="441"/>
      <c r="P34" s="441"/>
      <c r="Q34" s="442" t="s">
        <v>462</v>
      </c>
      <c r="R34" s="65">
        <v>673</v>
      </c>
      <c r="S34" s="415" t="s">
        <v>463</v>
      </c>
      <c r="T34" s="415"/>
      <c r="U34" s="429"/>
      <c r="V34" s="352">
        <f t="shared" si="0"/>
        <v>34</v>
      </c>
      <c r="W34" s="436" t="str">
        <f t="shared" si="1"/>
        <v>✔</v>
      </c>
      <c r="Y34" s="400"/>
      <c r="Z34" s="443">
        <v>0</v>
      </c>
      <c r="AA34" s="443">
        <v>3000</v>
      </c>
      <c r="AB34" s="390"/>
      <c r="AC34" s="390"/>
      <c r="AD34" s="390"/>
    </row>
    <row r="35" spans="1:30" ht="51.75" customHeight="1">
      <c r="A35" s="413"/>
      <c r="B35" s="415"/>
      <c r="C35" s="414"/>
      <c r="D35" s="666" t="s">
        <v>464</v>
      </c>
      <c r="E35" s="667"/>
      <c r="F35" s="667"/>
      <c r="G35" s="667"/>
      <c r="H35" s="667"/>
      <c r="I35" s="667"/>
      <c r="J35" s="667"/>
      <c r="K35" s="667"/>
      <c r="L35" s="667"/>
      <c r="M35" s="667"/>
      <c r="N35" s="667"/>
      <c r="O35" s="667"/>
      <c r="P35" s="667"/>
      <c r="Q35" s="667"/>
      <c r="R35" s="667"/>
      <c r="S35" s="667"/>
      <c r="T35" s="667"/>
      <c r="U35" s="429"/>
      <c r="V35" s="352">
        <f t="shared" si="0"/>
        <v>35</v>
      </c>
      <c r="Y35" s="400"/>
    </row>
    <row r="36" spans="1:30" ht="20.100000000000001" customHeight="1">
      <c r="A36" s="413"/>
      <c r="B36" s="414"/>
      <c r="C36" s="414"/>
      <c r="D36" s="414"/>
      <c r="E36" s="414"/>
      <c r="F36" s="415"/>
      <c r="G36" s="416"/>
      <c r="H36" s="430"/>
      <c r="I36" s="435"/>
      <c r="J36" s="357"/>
      <c r="K36" s="357"/>
      <c r="L36" s="357"/>
      <c r="M36" s="357"/>
      <c r="N36" s="357"/>
      <c r="O36" s="357"/>
      <c r="P36" s="357"/>
      <c r="Q36" s="357"/>
      <c r="R36" s="435"/>
      <c r="S36" s="357"/>
      <c r="T36" s="415"/>
      <c r="U36" s="429"/>
      <c r="V36" s="352">
        <f t="shared" si="0"/>
        <v>36</v>
      </c>
      <c r="Y36" s="400"/>
      <c r="Z36" s="390"/>
      <c r="AA36" s="390"/>
      <c r="AB36" s="390"/>
      <c r="AC36" s="390"/>
      <c r="AD36" s="390"/>
    </row>
    <row r="37" spans="1:30" ht="20.100000000000001" customHeight="1">
      <c r="A37" s="413"/>
      <c r="B37" s="414" t="s">
        <v>465</v>
      </c>
      <c r="C37" s="414"/>
      <c r="D37" s="414"/>
      <c r="E37" s="414"/>
      <c r="F37" s="415"/>
      <c r="G37" s="416"/>
      <c r="H37" s="430"/>
      <c r="I37" s="435"/>
      <c r="J37" s="357"/>
      <c r="K37" s="357"/>
      <c r="L37" s="357"/>
      <c r="M37" s="357"/>
      <c r="N37" s="357"/>
      <c r="O37" s="357"/>
      <c r="P37" s="357"/>
      <c r="Q37" s="357"/>
      <c r="R37" s="435"/>
      <c r="S37" s="357"/>
      <c r="T37" s="415"/>
      <c r="U37" s="429"/>
      <c r="V37" s="352">
        <f t="shared" si="0"/>
        <v>37</v>
      </c>
      <c r="Y37" s="400"/>
      <c r="Z37" s="390"/>
      <c r="AA37" s="390"/>
      <c r="AB37" s="390"/>
      <c r="AC37" s="390"/>
      <c r="AD37" s="390"/>
    </row>
    <row r="38" spans="1:30" ht="21.75" customHeight="1">
      <c r="A38" s="413"/>
      <c r="B38" s="415"/>
      <c r="C38" s="414"/>
      <c r="D38" s="415" t="s">
        <v>466</v>
      </c>
      <c r="E38" s="374"/>
      <c r="F38" s="374"/>
      <c r="G38" s="374"/>
      <c r="H38" s="374"/>
      <c r="I38" s="539" t="s">
        <v>467</v>
      </c>
      <c r="J38" s="433"/>
      <c r="K38" s="357"/>
      <c r="L38" s="357"/>
      <c r="M38" s="357"/>
      <c r="N38" s="357"/>
      <c r="O38" s="433"/>
      <c r="P38" s="433"/>
      <c r="Q38" s="433"/>
      <c r="R38" s="544" t="s">
        <v>468</v>
      </c>
      <c r="S38" s="375"/>
      <c r="T38" s="415"/>
      <c r="U38" s="429"/>
      <c r="V38" s="352">
        <f t="shared" si="0"/>
        <v>38</v>
      </c>
      <c r="Y38" s="400"/>
      <c r="Z38" s="390"/>
      <c r="AA38" s="390"/>
      <c r="AB38" s="390"/>
      <c r="AC38" s="390"/>
      <c r="AD38" s="390"/>
    </row>
    <row r="39" spans="1:30" ht="30" customHeight="1" thickBot="1">
      <c r="A39" s="413"/>
      <c r="B39" s="415"/>
      <c r="C39" s="414"/>
      <c r="D39" s="444" t="s">
        <v>469</v>
      </c>
      <c r="E39" s="445"/>
      <c r="F39" s="445"/>
      <c r="G39" s="375"/>
      <c r="H39" s="375"/>
      <c r="I39" s="540" t="s">
        <v>470</v>
      </c>
      <c r="J39" s="415"/>
      <c r="K39" s="357"/>
      <c r="L39" s="357"/>
      <c r="M39" s="357"/>
      <c r="N39" s="357"/>
      <c r="O39" s="430"/>
      <c r="P39" s="430"/>
      <c r="Q39" s="430"/>
      <c r="R39" s="545"/>
      <c r="S39" s="375"/>
      <c r="T39" s="375"/>
      <c r="U39" s="429"/>
      <c r="V39" s="352">
        <f t="shared" si="0"/>
        <v>39</v>
      </c>
      <c r="Y39" s="400"/>
      <c r="Z39" s="390"/>
      <c r="AA39" s="390"/>
      <c r="AB39" s="390"/>
      <c r="AC39" s="390"/>
      <c r="AD39" s="390"/>
    </row>
    <row r="40" spans="1:30" ht="20.100000000000001" customHeight="1" thickBot="1">
      <c r="A40" s="413"/>
      <c r="B40" s="414"/>
      <c r="C40" s="414" t="s">
        <v>471</v>
      </c>
      <c r="D40" s="447"/>
      <c r="E40" s="447"/>
      <c r="F40" s="444"/>
      <c r="G40" s="416"/>
      <c r="H40" s="430"/>
      <c r="I40" s="65">
        <v>0</v>
      </c>
      <c r="J40" s="415" t="s">
        <v>463</v>
      </c>
      <c r="K40" s="357"/>
      <c r="L40" s="357"/>
      <c r="M40" s="357"/>
      <c r="N40" s="357"/>
      <c r="O40" s="415"/>
      <c r="P40" s="415"/>
      <c r="Q40" s="415"/>
      <c r="R40" s="65">
        <v>108</v>
      </c>
      <c r="S40" s="415" t="s">
        <v>463</v>
      </c>
      <c r="T40" s="415"/>
      <c r="U40" s="429"/>
      <c r="V40" s="352">
        <f t="shared" si="0"/>
        <v>40</v>
      </c>
      <c r="W40" s="436" t="str">
        <f t="shared" ref="W40:W64" si="2">IF(OR(I40="",R40=""),"未入力あり","✔")</f>
        <v>✔</v>
      </c>
      <c r="Y40" s="400"/>
      <c r="Z40" s="443">
        <v>0</v>
      </c>
      <c r="AA40" s="443">
        <v>220</v>
      </c>
      <c r="AB40" s="443">
        <v>0</v>
      </c>
      <c r="AC40" s="443">
        <v>700</v>
      </c>
      <c r="AD40" s="390"/>
    </row>
    <row r="41" spans="1:30" ht="20.100000000000001" customHeight="1" thickBot="1">
      <c r="A41" s="413"/>
      <c r="B41" s="414"/>
      <c r="C41" s="414" t="s">
        <v>472</v>
      </c>
      <c r="D41" s="414"/>
      <c r="E41" s="414"/>
      <c r="F41" s="415"/>
      <c r="G41" s="416"/>
      <c r="H41" s="430"/>
      <c r="I41" s="65">
        <v>0</v>
      </c>
      <c r="J41" s="415" t="s">
        <v>463</v>
      </c>
      <c r="K41" s="357"/>
      <c r="L41" s="357"/>
      <c r="M41" s="357"/>
      <c r="N41" s="357"/>
      <c r="O41" s="415"/>
      <c r="P41" s="415"/>
      <c r="Q41" s="415"/>
      <c r="R41" s="65">
        <v>0</v>
      </c>
      <c r="S41" s="415" t="s">
        <v>463</v>
      </c>
      <c r="T41" s="415"/>
      <c r="U41" s="429"/>
      <c r="V41" s="352">
        <f t="shared" si="0"/>
        <v>41</v>
      </c>
      <c r="W41" s="436" t="str">
        <f t="shared" si="2"/>
        <v>✔</v>
      </c>
      <c r="Y41" s="400"/>
      <c r="Z41" s="443">
        <v>0</v>
      </c>
      <c r="AA41" s="443">
        <v>30</v>
      </c>
      <c r="AB41" s="443">
        <v>0</v>
      </c>
      <c r="AC41" s="443">
        <v>70</v>
      </c>
      <c r="AD41" s="390"/>
    </row>
    <row r="42" spans="1:30" ht="20.100000000000001" customHeight="1" thickBot="1">
      <c r="A42" s="413"/>
      <c r="B42" s="414"/>
      <c r="C42" s="414" t="s">
        <v>473</v>
      </c>
      <c r="D42" s="414"/>
      <c r="E42" s="414"/>
      <c r="F42" s="415"/>
      <c r="G42" s="416"/>
      <c r="H42" s="430"/>
      <c r="I42" s="65">
        <v>0</v>
      </c>
      <c r="J42" s="415" t="s">
        <v>463</v>
      </c>
      <c r="K42" s="415"/>
      <c r="L42" s="415"/>
      <c r="M42" s="415"/>
      <c r="N42" s="415"/>
      <c r="O42" s="415"/>
      <c r="P42" s="415"/>
      <c r="Q42" s="415"/>
      <c r="R42" s="65">
        <v>26</v>
      </c>
      <c r="S42" s="415" t="s">
        <v>463</v>
      </c>
      <c r="T42" s="415"/>
      <c r="U42" s="429"/>
      <c r="V42" s="352">
        <f t="shared" si="0"/>
        <v>42</v>
      </c>
      <c r="W42" s="436" t="str">
        <f t="shared" si="2"/>
        <v>✔</v>
      </c>
      <c r="Y42" s="400"/>
      <c r="Z42" s="443">
        <v>0</v>
      </c>
      <c r="AA42" s="443">
        <v>10</v>
      </c>
      <c r="AB42" s="443">
        <v>0</v>
      </c>
      <c r="AC42" s="443">
        <v>100</v>
      </c>
      <c r="AD42" s="390"/>
    </row>
    <row r="43" spans="1:30" ht="20.100000000000001" customHeight="1" thickBot="1">
      <c r="A43" s="413"/>
      <c r="B43" s="414"/>
      <c r="C43" s="414" t="s">
        <v>474</v>
      </c>
      <c r="D43" s="414"/>
      <c r="E43" s="414"/>
      <c r="F43" s="415"/>
      <c r="G43" s="416"/>
      <c r="H43" s="430"/>
      <c r="I43" s="65">
        <v>0</v>
      </c>
      <c r="J43" s="415" t="s">
        <v>463</v>
      </c>
      <c r="K43" s="415"/>
      <c r="L43" s="415"/>
      <c r="M43" s="415"/>
      <c r="N43" s="415"/>
      <c r="O43" s="415"/>
      <c r="P43" s="415"/>
      <c r="Q43" s="415"/>
      <c r="R43" s="65">
        <v>8</v>
      </c>
      <c r="S43" s="415" t="s">
        <v>463</v>
      </c>
      <c r="T43" s="415"/>
      <c r="U43" s="429"/>
      <c r="V43" s="352">
        <f t="shared" si="0"/>
        <v>43</v>
      </c>
      <c r="W43" s="436" t="str">
        <f t="shared" si="2"/>
        <v>✔</v>
      </c>
      <c r="Y43" s="400"/>
      <c r="Z43" s="443">
        <v>0</v>
      </c>
      <c r="AA43" s="443">
        <v>10</v>
      </c>
      <c r="AB43" s="443">
        <v>0</v>
      </c>
      <c r="AC43" s="443">
        <v>50</v>
      </c>
      <c r="AD43" s="390"/>
    </row>
    <row r="44" spans="1:30" ht="20.100000000000001" customHeight="1" thickBot="1">
      <c r="A44" s="413"/>
      <c r="B44" s="414"/>
      <c r="C44" s="414" t="s">
        <v>475</v>
      </c>
      <c r="D44" s="414"/>
      <c r="E44" s="414"/>
      <c r="F44" s="415"/>
      <c r="G44" s="416"/>
      <c r="H44" s="430"/>
      <c r="I44" s="65">
        <v>0</v>
      </c>
      <c r="J44" s="415" t="s">
        <v>463</v>
      </c>
      <c r="K44" s="415"/>
      <c r="L44" s="415"/>
      <c r="M44" s="415"/>
      <c r="N44" s="415"/>
      <c r="O44" s="415"/>
      <c r="P44" s="415"/>
      <c r="Q44" s="415"/>
      <c r="R44" s="65">
        <v>0</v>
      </c>
      <c r="S44" s="415" t="s">
        <v>463</v>
      </c>
      <c r="T44" s="415"/>
      <c r="U44" s="429"/>
      <c r="V44" s="352">
        <f t="shared" si="0"/>
        <v>44</v>
      </c>
      <c r="W44" s="436" t="str">
        <f t="shared" si="2"/>
        <v>✔</v>
      </c>
      <c r="Y44" s="400"/>
      <c r="Z44" s="443">
        <v>0</v>
      </c>
      <c r="AA44" s="443">
        <v>10</v>
      </c>
      <c r="AB44" s="443">
        <v>0</v>
      </c>
      <c r="AC44" s="443">
        <v>90</v>
      </c>
      <c r="AD44" s="390"/>
    </row>
    <row r="45" spans="1:30" ht="20.100000000000001" customHeight="1" thickBot="1">
      <c r="A45" s="413"/>
      <c r="B45" s="414"/>
      <c r="C45" s="414" t="s">
        <v>476</v>
      </c>
      <c r="D45" s="414"/>
      <c r="E45" s="414"/>
      <c r="F45" s="415"/>
      <c r="G45" s="416"/>
      <c r="H45" s="430"/>
      <c r="I45" s="65">
        <v>24.7</v>
      </c>
      <c r="J45" s="415" t="s">
        <v>463</v>
      </c>
      <c r="K45" s="415"/>
      <c r="L45" s="415"/>
      <c r="M45" s="415"/>
      <c r="N45" s="415"/>
      <c r="O45" s="415"/>
      <c r="P45" s="415"/>
      <c r="Q45" s="415"/>
      <c r="R45" s="65">
        <v>313</v>
      </c>
      <c r="S45" s="415" t="s">
        <v>463</v>
      </c>
      <c r="T45" s="415"/>
      <c r="U45" s="429"/>
      <c r="V45" s="352">
        <f t="shared" si="0"/>
        <v>45</v>
      </c>
      <c r="W45" s="436" t="str">
        <f t="shared" si="2"/>
        <v>✔</v>
      </c>
      <c r="Y45" s="400"/>
      <c r="Z45" s="443">
        <v>0</v>
      </c>
      <c r="AA45" s="443">
        <v>70</v>
      </c>
      <c r="AB45" s="443">
        <v>0</v>
      </c>
      <c r="AC45" s="443">
        <v>1400</v>
      </c>
      <c r="AD45" s="390"/>
    </row>
    <row r="46" spans="1:30" ht="20.100000000000001" customHeight="1" thickBot="1">
      <c r="A46" s="413"/>
      <c r="B46" s="414"/>
      <c r="C46" s="414" t="s">
        <v>477</v>
      </c>
      <c r="D46" s="414"/>
      <c r="E46" s="414"/>
      <c r="F46" s="415"/>
      <c r="G46" s="416"/>
      <c r="H46" s="430"/>
      <c r="I46" s="65">
        <v>0.9</v>
      </c>
      <c r="J46" s="415" t="s">
        <v>463</v>
      </c>
      <c r="K46" s="415"/>
      <c r="L46" s="415"/>
      <c r="M46" s="415"/>
      <c r="N46" s="415"/>
      <c r="O46" s="415"/>
      <c r="P46" s="415"/>
      <c r="Q46" s="415"/>
      <c r="R46" s="65">
        <v>3</v>
      </c>
      <c r="S46" s="415" t="s">
        <v>463</v>
      </c>
      <c r="T46" s="415"/>
      <c r="U46" s="429"/>
      <c r="V46" s="352">
        <f t="shared" si="0"/>
        <v>46</v>
      </c>
      <c r="W46" s="436" t="str">
        <f t="shared" si="2"/>
        <v>✔</v>
      </c>
      <c r="Y46" s="400"/>
      <c r="Z46" s="443">
        <v>0</v>
      </c>
      <c r="AA46" s="443">
        <v>10</v>
      </c>
      <c r="AB46" s="443">
        <v>0</v>
      </c>
      <c r="AC46" s="443">
        <v>20</v>
      </c>
      <c r="AD46" s="390"/>
    </row>
    <row r="47" spans="1:30" ht="20.100000000000001" customHeight="1" thickBot="1">
      <c r="A47" s="413"/>
      <c r="B47" s="414"/>
      <c r="C47" s="414" t="s">
        <v>478</v>
      </c>
      <c r="D47" s="414"/>
      <c r="E47" s="414"/>
      <c r="F47" s="415"/>
      <c r="G47" s="416"/>
      <c r="H47" s="430"/>
      <c r="I47" s="65">
        <v>0</v>
      </c>
      <c r="J47" s="415" t="s">
        <v>463</v>
      </c>
      <c r="K47" s="415"/>
      <c r="L47" s="415"/>
      <c r="M47" s="415"/>
      <c r="N47" s="415"/>
      <c r="O47" s="415"/>
      <c r="P47" s="415"/>
      <c r="Q47" s="415"/>
      <c r="R47" s="65">
        <v>12</v>
      </c>
      <c r="S47" s="415" t="s">
        <v>463</v>
      </c>
      <c r="T47" s="415"/>
      <c r="U47" s="429"/>
      <c r="V47" s="352">
        <f t="shared" si="0"/>
        <v>47</v>
      </c>
      <c r="W47" s="436" t="str">
        <f t="shared" si="2"/>
        <v>✔</v>
      </c>
      <c r="Y47" s="400"/>
      <c r="Z47" s="443">
        <v>0</v>
      </c>
      <c r="AA47" s="443">
        <v>10</v>
      </c>
      <c r="AB47" s="443">
        <v>0</v>
      </c>
      <c r="AC47" s="443">
        <v>90</v>
      </c>
      <c r="AD47" s="390"/>
    </row>
    <row r="48" spans="1:30" ht="20.100000000000001" customHeight="1" thickBot="1">
      <c r="A48" s="413"/>
      <c r="B48" s="414"/>
      <c r="C48" s="414" t="s">
        <v>479</v>
      </c>
      <c r="D48" s="414"/>
      <c r="E48" s="414"/>
      <c r="F48" s="415"/>
      <c r="G48" s="416"/>
      <c r="H48" s="430"/>
      <c r="I48" s="65">
        <v>0</v>
      </c>
      <c r="J48" s="415" t="s">
        <v>463</v>
      </c>
      <c r="K48" s="415"/>
      <c r="L48" s="415"/>
      <c r="M48" s="415"/>
      <c r="N48" s="415"/>
      <c r="O48" s="415"/>
      <c r="P48" s="415"/>
      <c r="Q48" s="415"/>
      <c r="R48" s="65">
        <v>4</v>
      </c>
      <c r="S48" s="415" t="s">
        <v>463</v>
      </c>
      <c r="T48" s="415"/>
      <c r="U48" s="429"/>
      <c r="V48" s="352">
        <f t="shared" si="0"/>
        <v>48</v>
      </c>
      <c r="W48" s="436" t="str">
        <f t="shared" si="2"/>
        <v>✔</v>
      </c>
      <c r="Y48" s="400"/>
      <c r="Z48" s="443">
        <v>0</v>
      </c>
      <c r="AA48" s="443">
        <v>10</v>
      </c>
      <c r="AB48" s="443">
        <v>0</v>
      </c>
      <c r="AC48" s="443">
        <v>30</v>
      </c>
      <c r="AD48" s="390"/>
    </row>
    <row r="49" spans="1:30" ht="19.5" thickBot="1">
      <c r="A49" s="413"/>
      <c r="B49" s="414"/>
      <c r="C49" s="414" t="s">
        <v>480</v>
      </c>
      <c r="D49" s="414"/>
      <c r="E49" s="414"/>
      <c r="F49" s="415"/>
      <c r="G49" s="416"/>
      <c r="H49" s="430"/>
      <c r="I49" s="65">
        <v>0</v>
      </c>
      <c r="J49" s="415" t="s">
        <v>463</v>
      </c>
      <c r="K49" s="415"/>
      <c r="L49" s="415"/>
      <c r="M49" s="415"/>
      <c r="N49" s="415"/>
      <c r="O49" s="415"/>
      <c r="P49" s="415"/>
      <c r="Q49" s="415"/>
      <c r="R49" s="65">
        <v>0</v>
      </c>
      <c r="S49" s="415" t="s">
        <v>463</v>
      </c>
      <c r="T49" s="415"/>
      <c r="U49" s="429"/>
      <c r="V49" s="352">
        <f t="shared" si="0"/>
        <v>49</v>
      </c>
      <c r="W49" s="436" t="str">
        <f t="shared" si="2"/>
        <v>✔</v>
      </c>
      <c r="Y49" s="400"/>
      <c r="Z49" s="443">
        <v>0</v>
      </c>
      <c r="AA49" s="443">
        <v>10</v>
      </c>
      <c r="AB49" s="443">
        <v>0</v>
      </c>
      <c r="AC49" s="443">
        <v>20</v>
      </c>
      <c r="AD49" s="390"/>
    </row>
    <row r="50" spans="1:30" ht="20.100000000000001" customHeight="1" thickBot="1">
      <c r="A50" s="413"/>
      <c r="B50" s="414"/>
      <c r="C50" s="414" t="s">
        <v>481</v>
      </c>
      <c r="D50" s="414"/>
      <c r="E50" s="414"/>
      <c r="F50" s="415"/>
      <c r="G50" s="416"/>
      <c r="H50" s="430"/>
      <c r="I50" s="65">
        <v>0</v>
      </c>
      <c r="J50" s="415" t="s">
        <v>463</v>
      </c>
      <c r="K50" s="415"/>
      <c r="L50" s="415"/>
      <c r="M50" s="415"/>
      <c r="N50" s="415"/>
      <c r="O50" s="415"/>
      <c r="P50" s="415"/>
      <c r="Q50" s="415"/>
      <c r="R50" s="65">
        <v>4</v>
      </c>
      <c r="S50" s="415" t="s">
        <v>463</v>
      </c>
      <c r="T50" s="415"/>
      <c r="U50" s="429"/>
      <c r="V50" s="352">
        <f t="shared" si="0"/>
        <v>50</v>
      </c>
      <c r="W50" s="436" t="str">
        <f t="shared" si="2"/>
        <v>✔</v>
      </c>
      <c r="Y50" s="400"/>
      <c r="Z50" s="443">
        <v>0</v>
      </c>
      <c r="AA50" s="443">
        <v>10</v>
      </c>
      <c r="AB50" s="443">
        <v>0</v>
      </c>
      <c r="AC50" s="443">
        <v>20</v>
      </c>
      <c r="AD50" s="390"/>
    </row>
    <row r="51" spans="1:30" ht="20.100000000000001" customHeight="1" thickBot="1">
      <c r="A51" s="413"/>
      <c r="B51" s="414"/>
      <c r="C51" s="414" t="s">
        <v>482</v>
      </c>
      <c r="D51" s="414"/>
      <c r="E51" s="414"/>
      <c r="F51" s="415"/>
      <c r="G51" s="416"/>
      <c r="H51" s="430"/>
      <c r="I51" s="65">
        <v>0</v>
      </c>
      <c r="J51" s="415" t="s">
        <v>463</v>
      </c>
      <c r="K51" s="415"/>
      <c r="L51" s="415"/>
      <c r="M51" s="415"/>
      <c r="N51" s="415"/>
      <c r="O51" s="415"/>
      <c r="P51" s="415"/>
      <c r="Q51" s="415"/>
      <c r="R51" s="65">
        <v>0</v>
      </c>
      <c r="S51" s="415" t="s">
        <v>463</v>
      </c>
      <c r="T51" s="415"/>
      <c r="U51" s="429"/>
      <c r="V51" s="352">
        <f t="shared" si="0"/>
        <v>51</v>
      </c>
      <c r="W51" s="436" t="str">
        <f t="shared" si="2"/>
        <v>✔</v>
      </c>
      <c r="Y51" s="400"/>
      <c r="Z51" s="443">
        <v>0</v>
      </c>
      <c r="AA51" s="443">
        <v>10</v>
      </c>
      <c r="AB51" s="443">
        <v>0</v>
      </c>
      <c r="AC51" s="443">
        <v>10</v>
      </c>
      <c r="AD51" s="390"/>
    </row>
    <row r="52" spans="1:30" ht="20.100000000000001" customHeight="1" thickBot="1">
      <c r="A52" s="413"/>
      <c r="B52" s="414"/>
      <c r="C52" s="414" t="s">
        <v>483</v>
      </c>
      <c r="D52" s="414"/>
      <c r="E52" s="414"/>
      <c r="F52" s="415"/>
      <c r="G52" s="416"/>
      <c r="H52" s="430"/>
      <c r="I52" s="65">
        <v>0</v>
      </c>
      <c r="J52" s="415" t="s">
        <v>463</v>
      </c>
      <c r="K52" s="415"/>
      <c r="L52" s="415"/>
      <c r="M52" s="415"/>
      <c r="N52" s="415"/>
      <c r="O52" s="415"/>
      <c r="P52" s="415"/>
      <c r="Q52" s="415"/>
      <c r="R52" s="65">
        <v>0</v>
      </c>
      <c r="S52" s="415" t="s">
        <v>463</v>
      </c>
      <c r="T52" s="415"/>
      <c r="U52" s="429"/>
      <c r="V52" s="352">
        <f t="shared" si="0"/>
        <v>52</v>
      </c>
      <c r="W52" s="436" t="str">
        <f t="shared" si="2"/>
        <v>✔</v>
      </c>
      <c r="Y52" s="400"/>
      <c r="Z52" s="443">
        <v>0</v>
      </c>
      <c r="AA52" s="443">
        <v>10</v>
      </c>
      <c r="AB52" s="443">
        <v>0</v>
      </c>
      <c r="AC52" s="443">
        <v>20</v>
      </c>
      <c r="AD52" s="390"/>
    </row>
    <row r="53" spans="1:30" ht="20.100000000000001" customHeight="1" thickBot="1">
      <c r="A53" s="413"/>
      <c r="B53" s="414"/>
      <c r="C53" s="414" t="s">
        <v>484</v>
      </c>
      <c r="D53" s="414"/>
      <c r="E53" s="414"/>
      <c r="F53" s="415"/>
      <c r="G53" s="416"/>
      <c r="H53" s="430"/>
      <c r="I53" s="65">
        <v>0</v>
      </c>
      <c r="J53" s="415" t="s">
        <v>463</v>
      </c>
      <c r="K53" s="415"/>
      <c r="L53" s="415"/>
      <c r="M53" s="415"/>
      <c r="N53" s="415"/>
      <c r="O53" s="415"/>
      <c r="P53" s="415"/>
      <c r="Q53" s="415"/>
      <c r="R53" s="65">
        <v>0</v>
      </c>
      <c r="S53" s="415" t="s">
        <v>463</v>
      </c>
      <c r="T53" s="415"/>
      <c r="U53" s="429"/>
      <c r="V53" s="352">
        <f t="shared" si="0"/>
        <v>53</v>
      </c>
      <c r="W53" s="436" t="str">
        <f t="shared" si="2"/>
        <v>✔</v>
      </c>
      <c r="Y53" s="400"/>
      <c r="Z53" s="443">
        <v>0</v>
      </c>
      <c r="AA53" s="443">
        <v>10</v>
      </c>
      <c r="AB53" s="443">
        <v>0</v>
      </c>
      <c r="AC53" s="443">
        <v>10</v>
      </c>
      <c r="AD53" s="390"/>
    </row>
    <row r="54" spans="1:30" ht="20.100000000000001" customHeight="1" thickBot="1">
      <c r="A54" s="413"/>
      <c r="B54" s="414"/>
      <c r="C54" s="414" t="s">
        <v>485</v>
      </c>
      <c r="D54" s="414"/>
      <c r="E54" s="414"/>
      <c r="F54" s="415"/>
      <c r="G54" s="416"/>
      <c r="H54" s="430"/>
      <c r="I54" s="65">
        <v>0</v>
      </c>
      <c r="J54" s="415" t="s">
        <v>463</v>
      </c>
      <c r="K54" s="415"/>
      <c r="L54" s="415"/>
      <c r="M54" s="415"/>
      <c r="N54" s="415"/>
      <c r="O54" s="415"/>
      <c r="P54" s="415"/>
      <c r="Q54" s="415"/>
      <c r="R54" s="65">
        <v>30</v>
      </c>
      <c r="S54" s="415" t="s">
        <v>463</v>
      </c>
      <c r="T54" s="415"/>
      <c r="U54" s="429"/>
      <c r="V54" s="352">
        <f t="shared" si="0"/>
        <v>54</v>
      </c>
      <c r="W54" s="436" t="str">
        <f t="shared" si="2"/>
        <v>✔</v>
      </c>
      <c r="Y54" s="400"/>
      <c r="Z54" s="443">
        <v>0</v>
      </c>
      <c r="AA54" s="443">
        <v>10</v>
      </c>
      <c r="AB54" s="443">
        <v>0</v>
      </c>
      <c r="AC54" s="443">
        <v>80</v>
      </c>
      <c r="AD54" s="390"/>
    </row>
    <row r="55" spans="1:30" ht="20.100000000000001" customHeight="1" thickBot="1">
      <c r="A55" s="413"/>
      <c r="B55" s="414"/>
      <c r="C55" s="414" t="s">
        <v>486</v>
      </c>
      <c r="D55" s="414"/>
      <c r="E55" s="414"/>
      <c r="F55" s="415"/>
      <c r="G55" s="416"/>
      <c r="H55" s="430"/>
      <c r="I55" s="65">
        <v>1</v>
      </c>
      <c r="J55" s="415" t="s">
        <v>463</v>
      </c>
      <c r="K55" s="415"/>
      <c r="L55" s="415"/>
      <c r="M55" s="415"/>
      <c r="N55" s="415"/>
      <c r="O55" s="415"/>
      <c r="P55" s="415"/>
      <c r="Q55" s="415"/>
      <c r="R55" s="65">
        <v>33</v>
      </c>
      <c r="S55" s="415" t="s">
        <v>463</v>
      </c>
      <c r="T55" s="415"/>
      <c r="U55" s="429"/>
      <c r="V55" s="352">
        <f t="shared" si="0"/>
        <v>55</v>
      </c>
      <c r="W55" s="436" t="str">
        <f t="shared" si="2"/>
        <v>✔</v>
      </c>
      <c r="Y55" s="400"/>
      <c r="Z55" s="443">
        <v>0</v>
      </c>
      <c r="AA55" s="443">
        <v>20</v>
      </c>
      <c r="AB55" s="443">
        <v>0</v>
      </c>
      <c r="AC55" s="443">
        <v>120</v>
      </c>
      <c r="AD55" s="390"/>
    </row>
    <row r="56" spans="1:30" ht="20.100000000000001" customHeight="1" thickBot="1">
      <c r="A56" s="413"/>
      <c r="B56" s="414"/>
      <c r="C56" s="414" t="s">
        <v>487</v>
      </c>
      <c r="D56" s="414"/>
      <c r="E56" s="414"/>
      <c r="F56" s="415"/>
      <c r="G56" s="416"/>
      <c r="H56" s="430"/>
      <c r="I56" s="65">
        <v>0</v>
      </c>
      <c r="J56" s="415" t="s">
        <v>463</v>
      </c>
      <c r="K56" s="415"/>
      <c r="L56" s="415"/>
      <c r="M56" s="415"/>
      <c r="N56" s="415"/>
      <c r="O56" s="415"/>
      <c r="P56" s="415"/>
      <c r="Q56" s="415"/>
      <c r="R56" s="65">
        <v>0</v>
      </c>
      <c r="S56" s="415" t="s">
        <v>463</v>
      </c>
      <c r="T56" s="415"/>
      <c r="U56" s="429"/>
      <c r="V56" s="352">
        <f t="shared" si="0"/>
        <v>56</v>
      </c>
      <c r="W56" s="436" t="str">
        <f t="shared" si="2"/>
        <v>✔</v>
      </c>
      <c r="Y56" s="400"/>
      <c r="Z56" s="443">
        <v>0</v>
      </c>
      <c r="AA56" s="443">
        <v>10</v>
      </c>
      <c r="AB56" s="443">
        <v>0</v>
      </c>
      <c r="AC56" s="443">
        <v>10</v>
      </c>
      <c r="AD56" s="390"/>
    </row>
    <row r="57" spans="1:30" ht="20.100000000000001" customHeight="1" thickBot="1">
      <c r="A57" s="413"/>
      <c r="B57" s="414"/>
      <c r="C57" s="414" t="s">
        <v>488</v>
      </c>
      <c r="D57" s="414"/>
      <c r="E57" s="414"/>
      <c r="F57" s="415"/>
      <c r="G57" s="416"/>
      <c r="H57" s="430"/>
      <c r="I57" s="65">
        <v>0</v>
      </c>
      <c r="J57" s="415" t="s">
        <v>463</v>
      </c>
      <c r="K57" s="415"/>
      <c r="L57" s="415"/>
      <c r="M57" s="415"/>
      <c r="N57" s="415"/>
      <c r="O57" s="415"/>
      <c r="P57" s="415"/>
      <c r="Q57" s="415"/>
      <c r="R57" s="65">
        <v>16</v>
      </c>
      <c r="S57" s="415" t="s">
        <v>463</v>
      </c>
      <c r="T57" s="415"/>
      <c r="U57" s="429"/>
      <c r="V57" s="352">
        <f t="shared" si="0"/>
        <v>57</v>
      </c>
      <c r="W57" s="436" t="str">
        <f t="shared" si="2"/>
        <v>✔</v>
      </c>
      <c r="Y57" s="400"/>
      <c r="Z57" s="443">
        <v>0</v>
      </c>
      <c r="AA57" s="443">
        <v>10</v>
      </c>
      <c r="AB57" s="443">
        <v>0</v>
      </c>
      <c r="AC57" s="443">
        <v>50</v>
      </c>
      <c r="AD57" s="390"/>
    </row>
    <row r="58" spans="1:30" ht="20.100000000000001" customHeight="1" thickBot="1">
      <c r="A58" s="413"/>
      <c r="B58" s="414"/>
      <c r="C58" s="414" t="s">
        <v>489</v>
      </c>
      <c r="D58" s="414"/>
      <c r="E58" s="414"/>
      <c r="F58" s="415"/>
      <c r="G58" s="416"/>
      <c r="H58" s="430"/>
      <c r="I58" s="65">
        <v>0</v>
      </c>
      <c r="J58" s="415" t="s">
        <v>463</v>
      </c>
      <c r="K58" s="415"/>
      <c r="L58" s="415"/>
      <c r="M58" s="415"/>
      <c r="N58" s="415"/>
      <c r="O58" s="415"/>
      <c r="P58" s="415"/>
      <c r="Q58" s="415"/>
      <c r="R58" s="65">
        <v>6</v>
      </c>
      <c r="S58" s="415" t="s">
        <v>463</v>
      </c>
      <c r="T58" s="415"/>
      <c r="U58" s="429"/>
      <c r="V58" s="352">
        <f t="shared" si="0"/>
        <v>58</v>
      </c>
      <c r="W58" s="436" t="str">
        <f t="shared" si="2"/>
        <v>✔</v>
      </c>
      <c r="Y58" s="400"/>
      <c r="Z58" s="443">
        <v>0</v>
      </c>
      <c r="AA58" s="443">
        <v>10</v>
      </c>
      <c r="AB58" s="443">
        <v>0</v>
      </c>
      <c r="AC58" s="443">
        <v>30</v>
      </c>
      <c r="AD58" s="390"/>
    </row>
    <row r="59" spans="1:30" ht="19.5" thickBot="1">
      <c r="A59" s="413"/>
      <c r="B59" s="414"/>
      <c r="C59" s="414" t="s">
        <v>490</v>
      </c>
      <c r="D59" s="414"/>
      <c r="E59" s="414"/>
      <c r="F59" s="415"/>
      <c r="G59" s="416"/>
      <c r="H59" s="430"/>
      <c r="I59" s="65">
        <v>0</v>
      </c>
      <c r="J59" s="415" t="s">
        <v>463</v>
      </c>
      <c r="K59" s="415"/>
      <c r="L59" s="415"/>
      <c r="M59" s="415"/>
      <c r="N59" s="415"/>
      <c r="O59" s="415"/>
      <c r="P59" s="415"/>
      <c r="Q59" s="415"/>
      <c r="R59" s="65">
        <v>0</v>
      </c>
      <c r="S59" s="415" t="s">
        <v>463</v>
      </c>
      <c r="T59" s="415"/>
      <c r="U59" s="429"/>
      <c r="V59" s="352">
        <f t="shared" si="0"/>
        <v>59</v>
      </c>
      <c r="W59" s="436" t="str">
        <f t="shared" si="2"/>
        <v>✔</v>
      </c>
      <c r="Y59" s="400"/>
      <c r="Z59" s="443">
        <v>0</v>
      </c>
      <c r="AA59" s="443">
        <v>10</v>
      </c>
      <c r="AB59" s="443">
        <v>0</v>
      </c>
      <c r="AC59" s="443">
        <v>10</v>
      </c>
      <c r="AD59" s="390"/>
    </row>
    <row r="60" spans="1:30" ht="20.100000000000001" customHeight="1" thickBot="1">
      <c r="A60" s="413"/>
      <c r="B60" s="414"/>
      <c r="C60" s="414" t="s">
        <v>491</v>
      </c>
      <c r="D60" s="414"/>
      <c r="E60" s="414"/>
      <c r="F60" s="415"/>
      <c r="G60" s="416"/>
      <c r="H60" s="448"/>
      <c r="I60" s="65">
        <v>0</v>
      </c>
      <c r="J60" s="415" t="s">
        <v>463</v>
      </c>
      <c r="K60" s="415"/>
      <c r="L60" s="415"/>
      <c r="M60" s="415"/>
      <c r="N60" s="415"/>
      <c r="O60" s="415"/>
      <c r="P60" s="415"/>
      <c r="Q60" s="415"/>
      <c r="R60" s="65">
        <v>6</v>
      </c>
      <c r="S60" s="415" t="s">
        <v>463</v>
      </c>
      <c r="T60" s="415"/>
      <c r="U60" s="429"/>
      <c r="V60" s="352">
        <f t="shared" si="0"/>
        <v>60</v>
      </c>
      <c r="W60" s="436" t="str">
        <f t="shared" si="2"/>
        <v>✔</v>
      </c>
      <c r="Y60" s="400"/>
      <c r="Z60" s="443">
        <v>0</v>
      </c>
      <c r="AA60" s="443">
        <v>10</v>
      </c>
      <c r="AB60" s="443">
        <v>0</v>
      </c>
      <c r="AC60" s="443">
        <v>20</v>
      </c>
      <c r="AD60" s="390"/>
    </row>
    <row r="61" spans="1:30" ht="20.100000000000001" customHeight="1" thickBot="1">
      <c r="A61" s="413"/>
      <c r="B61" s="414"/>
      <c r="C61" s="414" t="s">
        <v>492</v>
      </c>
      <c r="D61" s="414"/>
      <c r="E61" s="414"/>
      <c r="F61" s="415"/>
      <c r="G61" s="416"/>
      <c r="H61" s="430"/>
      <c r="I61" s="65">
        <v>0</v>
      </c>
      <c r="J61" s="415" t="s">
        <v>463</v>
      </c>
      <c r="K61" s="415"/>
      <c r="L61" s="415"/>
      <c r="M61" s="415"/>
      <c r="N61" s="415"/>
      <c r="O61" s="415"/>
      <c r="P61" s="415"/>
      <c r="Q61" s="415"/>
      <c r="R61" s="65">
        <v>0</v>
      </c>
      <c r="S61" s="415" t="s">
        <v>463</v>
      </c>
      <c r="T61" s="415"/>
      <c r="U61" s="429"/>
      <c r="V61" s="352">
        <f t="shared" si="0"/>
        <v>61</v>
      </c>
      <c r="W61" s="436" t="str">
        <f t="shared" si="2"/>
        <v>✔</v>
      </c>
      <c r="Y61" s="400"/>
      <c r="Z61" s="443">
        <v>0</v>
      </c>
      <c r="AA61" s="443">
        <v>10</v>
      </c>
      <c r="AB61" s="443">
        <v>0</v>
      </c>
      <c r="AC61" s="443">
        <v>10</v>
      </c>
      <c r="AD61" s="390"/>
    </row>
    <row r="62" spans="1:30" ht="20.100000000000001" customHeight="1" thickBot="1">
      <c r="A62" s="413"/>
      <c r="B62" s="414"/>
      <c r="C62" s="414" t="s">
        <v>493</v>
      </c>
      <c r="D62" s="414"/>
      <c r="E62" s="414"/>
      <c r="F62" s="415"/>
      <c r="G62" s="416"/>
      <c r="H62" s="430"/>
      <c r="I62" s="65">
        <v>0</v>
      </c>
      <c r="J62" s="415" t="s">
        <v>463</v>
      </c>
      <c r="K62" s="415"/>
      <c r="L62" s="415"/>
      <c r="M62" s="415"/>
      <c r="N62" s="415"/>
      <c r="O62" s="415"/>
      <c r="P62" s="415"/>
      <c r="Q62" s="415"/>
      <c r="R62" s="65">
        <v>1</v>
      </c>
      <c r="S62" s="415" t="s">
        <v>463</v>
      </c>
      <c r="T62" s="415"/>
      <c r="U62" s="429"/>
      <c r="V62" s="352">
        <f t="shared" si="0"/>
        <v>62</v>
      </c>
      <c r="W62" s="436" t="str">
        <f t="shared" si="2"/>
        <v>✔</v>
      </c>
      <c r="Y62" s="400"/>
      <c r="Z62" s="443">
        <v>0</v>
      </c>
      <c r="AA62" s="443">
        <v>10</v>
      </c>
      <c r="AB62" s="443">
        <v>0</v>
      </c>
      <c r="AC62" s="443">
        <v>10</v>
      </c>
      <c r="AD62" s="390"/>
    </row>
    <row r="63" spans="1:30" ht="20.100000000000001" customHeight="1" thickBot="1">
      <c r="A63" s="413"/>
      <c r="B63" s="414"/>
      <c r="C63" s="414" t="s">
        <v>494</v>
      </c>
      <c r="D63" s="414"/>
      <c r="E63" s="414"/>
      <c r="F63" s="415"/>
      <c r="G63" s="416"/>
      <c r="H63" s="430"/>
      <c r="I63" s="65">
        <v>1.7</v>
      </c>
      <c r="J63" s="415" t="s">
        <v>463</v>
      </c>
      <c r="K63" s="415"/>
      <c r="L63" s="415"/>
      <c r="M63" s="415"/>
      <c r="N63" s="415"/>
      <c r="O63" s="415"/>
      <c r="P63" s="415"/>
      <c r="Q63" s="415"/>
      <c r="R63" s="65">
        <v>5</v>
      </c>
      <c r="S63" s="415" t="s">
        <v>463</v>
      </c>
      <c r="T63" s="415"/>
      <c r="U63" s="429"/>
      <c r="V63" s="352">
        <f t="shared" si="0"/>
        <v>63</v>
      </c>
      <c r="W63" s="436" t="str">
        <f t="shared" si="2"/>
        <v>✔</v>
      </c>
      <c r="Y63" s="400"/>
      <c r="Z63" s="443">
        <v>0</v>
      </c>
      <c r="AA63" s="443">
        <v>10</v>
      </c>
      <c r="AB63" s="443">
        <v>0</v>
      </c>
      <c r="AC63" s="443">
        <v>30</v>
      </c>
      <c r="AD63" s="390"/>
    </row>
    <row r="64" spans="1:30" ht="20.100000000000001" customHeight="1" thickBot="1">
      <c r="A64" s="413"/>
      <c r="B64" s="414"/>
      <c r="C64" s="414" t="s">
        <v>495</v>
      </c>
      <c r="D64" s="414"/>
      <c r="E64" s="414"/>
      <c r="F64" s="415"/>
      <c r="G64" s="416"/>
      <c r="H64" s="430"/>
      <c r="I64" s="65">
        <v>0</v>
      </c>
      <c r="J64" s="415" t="s">
        <v>463</v>
      </c>
      <c r="K64" s="415"/>
      <c r="L64" s="415"/>
      <c r="M64" s="415"/>
      <c r="N64" s="415"/>
      <c r="O64" s="415"/>
      <c r="P64" s="415"/>
      <c r="Q64" s="415"/>
      <c r="R64" s="65">
        <v>0</v>
      </c>
      <c r="S64" s="415" t="s">
        <v>463</v>
      </c>
      <c r="T64" s="415"/>
      <c r="U64" s="429"/>
      <c r="V64" s="352">
        <f t="shared" si="0"/>
        <v>64</v>
      </c>
      <c r="W64" s="436" t="str">
        <f t="shared" si="2"/>
        <v>✔</v>
      </c>
      <c r="Y64" s="400"/>
      <c r="Z64" s="443">
        <v>0</v>
      </c>
      <c r="AA64" s="440">
        <v>10</v>
      </c>
      <c r="AB64" s="443">
        <v>0</v>
      </c>
      <c r="AC64" s="440">
        <v>30</v>
      </c>
      <c r="AD64" s="390"/>
    </row>
    <row r="65" spans="1:30" ht="20.100000000000001" customHeight="1">
      <c r="A65" s="413"/>
      <c r="B65" s="414"/>
      <c r="C65" s="414"/>
      <c r="D65" s="414"/>
      <c r="E65" s="414"/>
      <c r="F65" s="415"/>
      <c r="G65" s="411"/>
      <c r="H65" s="430"/>
      <c r="I65" s="541"/>
      <c r="J65" s="357"/>
      <c r="K65" s="357"/>
      <c r="L65" s="357"/>
      <c r="M65" s="357"/>
      <c r="N65" s="357"/>
      <c r="O65" s="357"/>
      <c r="P65" s="357"/>
      <c r="Q65" s="357"/>
      <c r="R65" s="546"/>
      <c r="S65" s="357"/>
      <c r="T65" s="415"/>
      <c r="U65" s="429"/>
      <c r="V65" s="352">
        <f t="shared" si="0"/>
        <v>65</v>
      </c>
      <c r="Y65" s="400"/>
      <c r="Z65" s="390"/>
      <c r="AA65" s="390"/>
      <c r="AB65" s="390"/>
      <c r="AC65" s="390"/>
      <c r="AD65" s="390"/>
    </row>
    <row r="66" spans="1:30" ht="17.25">
      <c r="A66" s="413"/>
      <c r="B66" s="414" t="s">
        <v>496</v>
      </c>
      <c r="C66" s="449"/>
      <c r="D66" s="450"/>
      <c r="E66" s="450"/>
      <c r="F66" s="450"/>
      <c r="G66" s="450"/>
      <c r="H66" s="450"/>
      <c r="I66" s="539" t="s">
        <v>497</v>
      </c>
      <c r="J66" s="414"/>
      <c r="K66" s="414"/>
      <c r="L66" s="414"/>
      <c r="M66" s="414"/>
      <c r="N66" s="414"/>
      <c r="O66" s="414"/>
      <c r="P66" s="414"/>
      <c r="Q66" s="414"/>
      <c r="R66" s="539" t="s">
        <v>498</v>
      </c>
      <c r="S66" s="357"/>
      <c r="T66" s="415"/>
      <c r="U66" s="429"/>
      <c r="V66" s="352">
        <f t="shared" si="0"/>
        <v>66</v>
      </c>
      <c r="Y66" s="400"/>
      <c r="Z66" s="390"/>
      <c r="AA66" s="390"/>
      <c r="AB66" s="390"/>
      <c r="AC66" s="390"/>
      <c r="AD66" s="390"/>
    </row>
    <row r="67" spans="1:30" ht="18" thickBot="1">
      <c r="A67" s="413"/>
      <c r="B67" s="414" t="s">
        <v>499</v>
      </c>
      <c r="C67" s="451"/>
      <c r="D67" s="452"/>
      <c r="E67" s="452"/>
      <c r="F67" s="452"/>
      <c r="G67" s="452"/>
      <c r="H67" s="453"/>
      <c r="I67" s="539" t="s">
        <v>500</v>
      </c>
      <c r="J67" s="357"/>
      <c r="K67" s="357"/>
      <c r="L67" s="357"/>
      <c r="M67" s="357"/>
      <c r="N67" s="357"/>
      <c r="O67" s="357"/>
      <c r="P67" s="357"/>
      <c r="Q67" s="357"/>
      <c r="R67" s="539"/>
      <c r="S67" s="357"/>
      <c r="T67" s="415"/>
      <c r="U67" s="429"/>
      <c r="V67" s="352">
        <f t="shared" si="0"/>
        <v>67</v>
      </c>
      <c r="Y67" s="400"/>
      <c r="Z67" s="390"/>
      <c r="AA67" s="390"/>
      <c r="AB67" s="390"/>
      <c r="AC67" s="390"/>
      <c r="AD67" s="390"/>
    </row>
    <row r="68" spans="1:30" ht="21" customHeight="1" thickBot="1">
      <c r="A68" s="413"/>
      <c r="B68" s="414"/>
      <c r="C68" s="454" t="s">
        <v>501</v>
      </c>
      <c r="D68" s="454"/>
      <c r="E68" s="454"/>
      <c r="F68" s="454"/>
      <c r="G68" s="455"/>
      <c r="H68" s="454"/>
      <c r="I68" s="65">
        <v>0</v>
      </c>
      <c r="J68" s="415" t="s">
        <v>463</v>
      </c>
      <c r="K68" s="415"/>
      <c r="L68" s="415"/>
      <c r="M68" s="415"/>
      <c r="N68" s="415"/>
      <c r="O68" s="415"/>
      <c r="P68" s="415"/>
      <c r="Q68" s="415"/>
      <c r="R68" s="65">
        <v>1</v>
      </c>
      <c r="S68" s="415" t="s">
        <v>502</v>
      </c>
      <c r="T68" s="415"/>
      <c r="U68" s="429"/>
      <c r="V68" s="352">
        <f t="shared" si="0"/>
        <v>68</v>
      </c>
      <c r="W68" s="436" t="str">
        <f t="shared" ref="W68:W131" si="3">IF(OR(I68="",R68=""),"未入力あり","✔")</f>
        <v>✔</v>
      </c>
      <c r="Y68" s="400"/>
      <c r="Z68" s="443">
        <v>0</v>
      </c>
      <c r="AA68" s="443">
        <v>30</v>
      </c>
      <c r="AB68" s="443">
        <v>0</v>
      </c>
      <c r="AC68" s="443">
        <v>30</v>
      </c>
      <c r="AD68" s="390"/>
    </row>
    <row r="69" spans="1:30" ht="21" customHeight="1" thickBot="1">
      <c r="A69" s="413"/>
      <c r="B69" s="414"/>
      <c r="C69" s="454" t="s">
        <v>503</v>
      </c>
      <c r="D69" s="454"/>
      <c r="E69" s="454"/>
      <c r="F69" s="454"/>
      <c r="G69" s="455"/>
      <c r="H69" s="454"/>
      <c r="I69" s="65">
        <v>0</v>
      </c>
      <c r="J69" s="415" t="s">
        <v>463</v>
      </c>
      <c r="K69" s="415"/>
      <c r="L69" s="415"/>
      <c r="M69" s="415"/>
      <c r="N69" s="415"/>
      <c r="O69" s="415"/>
      <c r="P69" s="415"/>
      <c r="Q69" s="415"/>
      <c r="R69" s="65">
        <v>0</v>
      </c>
      <c r="S69" s="415" t="s">
        <v>502</v>
      </c>
      <c r="T69" s="415"/>
      <c r="U69" s="429"/>
      <c r="V69" s="352">
        <f t="shared" si="0"/>
        <v>69</v>
      </c>
      <c r="W69" s="436" t="str">
        <f t="shared" si="3"/>
        <v>✔</v>
      </c>
      <c r="Y69" s="400"/>
      <c r="Z69" s="443">
        <v>0</v>
      </c>
      <c r="AA69" s="443">
        <v>30</v>
      </c>
      <c r="AB69" s="443">
        <v>0</v>
      </c>
      <c r="AC69" s="456">
        <v>30</v>
      </c>
      <c r="AD69" s="390"/>
    </row>
    <row r="70" spans="1:30" ht="21" customHeight="1" thickBot="1">
      <c r="A70" s="413"/>
      <c r="B70" s="414"/>
      <c r="C70" s="454" t="s">
        <v>504</v>
      </c>
      <c r="D70" s="454"/>
      <c r="E70" s="454"/>
      <c r="F70" s="454"/>
      <c r="G70" s="455"/>
      <c r="H70" s="454"/>
      <c r="I70" s="65">
        <v>0</v>
      </c>
      <c r="J70" s="415" t="s">
        <v>463</v>
      </c>
      <c r="K70" s="415"/>
      <c r="L70" s="415"/>
      <c r="M70" s="415"/>
      <c r="N70" s="415"/>
      <c r="O70" s="415"/>
      <c r="P70" s="415"/>
      <c r="Q70" s="415"/>
      <c r="R70" s="65">
        <v>1</v>
      </c>
      <c r="S70" s="415" t="s">
        <v>502</v>
      </c>
      <c r="T70" s="415"/>
      <c r="U70" s="429"/>
      <c r="V70" s="352">
        <f t="shared" si="0"/>
        <v>70</v>
      </c>
      <c r="W70" s="436" t="str">
        <f t="shared" si="3"/>
        <v>✔</v>
      </c>
      <c r="Y70" s="400"/>
      <c r="Z70" s="443">
        <v>0</v>
      </c>
      <c r="AA70" s="443">
        <v>30</v>
      </c>
      <c r="AB70" s="443">
        <v>0</v>
      </c>
      <c r="AC70" s="443">
        <v>30</v>
      </c>
      <c r="AD70" s="390"/>
    </row>
    <row r="71" spans="1:30" ht="21" customHeight="1" thickBot="1">
      <c r="A71" s="413"/>
      <c r="B71" s="414"/>
      <c r="C71" s="454" t="s">
        <v>505</v>
      </c>
      <c r="D71" s="454"/>
      <c r="E71" s="454"/>
      <c r="F71" s="454"/>
      <c r="G71" s="455"/>
      <c r="H71" s="454"/>
      <c r="I71" s="65">
        <v>0</v>
      </c>
      <c r="J71" s="415" t="s">
        <v>463</v>
      </c>
      <c r="K71" s="415"/>
      <c r="L71" s="415"/>
      <c r="M71" s="415"/>
      <c r="N71" s="415"/>
      <c r="O71" s="415"/>
      <c r="P71" s="415"/>
      <c r="Q71" s="415"/>
      <c r="R71" s="65">
        <v>0</v>
      </c>
      <c r="S71" s="415" t="s">
        <v>502</v>
      </c>
      <c r="T71" s="415"/>
      <c r="U71" s="429"/>
      <c r="V71" s="352">
        <f t="shared" si="0"/>
        <v>71</v>
      </c>
      <c r="W71" s="436" t="str">
        <f t="shared" si="3"/>
        <v>✔</v>
      </c>
      <c r="Y71" s="400"/>
      <c r="Z71" s="443">
        <v>0</v>
      </c>
      <c r="AA71" s="443">
        <v>30</v>
      </c>
      <c r="AB71" s="443">
        <v>0</v>
      </c>
      <c r="AC71" s="443">
        <v>30</v>
      </c>
      <c r="AD71" s="390"/>
    </row>
    <row r="72" spans="1:30" ht="21" customHeight="1" thickBot="1">
      <c r="A72" s="413"/>
      <c r="B72" s="414"/>
      <c r="C72" s="454" t="s">
        <v>506</v>
      </c>
      <c r="D72" s="454"/>
      <c r="E72" s="454"/>
      <c r="F72" s="454"/>
      <c r="G72" s="455"/>
      <c r="H72" s="454"/>
      <c r="I72" s="65">
        <v>0</v>
      </c>
      <c r="J72" s="415" t="s">
        <v>463</v>
      </c>
      <c r="K72" s="415"/>
      <c r="L72" s="415"/>
      <c r="M72" s="415"/>
      <c r="N72" s="415"/>
      <c r="O72" s="415"/>
      <c r="P72" s="415"/>
      <c r="Q72" s="415"/>
      <c r="R72" s="65">
        <v>12</v>
      </c>
      <c r="S72" s="415" t="s">
        <v>502</v>
      </c>
      <c r="T72" s="415"/>
      <c r="U72" s="429"/>
      <c r="V72" s="352">
        <f t="shared" si="0"/>
        <v>72</v>
      </c>
      <c r="W72" s="436" t="str">
        <f t="shared" si="3"/>
        <v>✔</v>
      </c>
      <c r="Y72" s="400"/>
      <c r="Z72" s="443">
        <v>0</v>
      </c>
      <c r="AA72" s="443">
        <v>30</v>
      </c>
      <c r="AB72" s="443">
        <v>0</v>
      </c>
      <c r="AC72" s="456">
        <v>60</v>
      </c>
      <c r="AD72" s="390"/>
    </row>
    <row r="73" spans="1:30" ht="21" customHeight="1" thickBot="1">
      <c r="A73" s="413"/>
      <c r="B73" s="414"/>
      <c r="C73" s="457" t="s">
        <v>507</v>
      </c>
      <c r="D73" s="457"/>
      <c r="E73" s="457"/>
      <c r="F73" s="458"/>
      <c r="G73" s="459"/>
      <c r="H73" s="460"/>
      <c r="I73" s="65">
        <v>0</v>
      </c>
      <c r="J73" s="415" t="s">
        <v>463</v>
      </c>
      <c r="K73" s="415"/>
      <c r="L73" s="415"/>
      <c r="M73" s="415"/>
      <c r="N73" s="415"/>
      <c r="O73" s="415"/>
      <c r="P73" s="415"/>
      <c r="Q73" s="415"/>
      <c r="R73" s="65">
        <v>6</v>
      </c>
      <c r="S73" s="415" t="s">
        <v>463</v>
      </c>
      <c r="T73" s="415"/>
      <c r="U73" s="429"/>
      <c r="V73" s="352">
        <f t="shared" si="0"/>
        <v>73</v>
      </c>
      <c r="W73" s="436" t="str">
        <f t="shared" si="3"/>
        <v>✔</v>
      </c>
      <c r="Y73" s="400"/>
      <c r="Z73" s="443">
        <v>0</v>
      </c>
      <c r="AA73" s="443">
        <v>30</v>
      </c>
      <c r="AB73" s="443">
        <v>0</v>
      </c>
      <c r="AC73" s="443">
        <v>30</v>
      </c>
      <c r="AD73" s="390"/>
    </row>
    <row r="74" spans="1:30" ht="21" customHeight="1" thickBot="1">
      <c r="A74" s="413"/>
      <c r="B74" s="414"/>
      <c r="C74" s="457" t="s">
        <v>508</v>
      </c>
      <c r="D74" s="454"/>
      <c r="E74" s="454"/>
      <c r="F74" s="454"/>
      <c r="G74" s="455"/>
      <c r="H74" s="454"/>
      <c r="I74" s="65">
        <v>0</v>
      </c>
      <c r="J74" s="415" t="s">
        <v>463</v>
      </c>
      <c r="K74" s="415"/>
      <c r="L74" s="415"/>
      <c r="M74" s="415"/>
      <c r="N74" s="415"/>
      <c r="O74" s="415"/>
      <c r="P74" s="415"/>
      <c r="Q74" s="415"/>
      <c r="R74" s="65">
        <v>4</v>
      </c>
      <c r="S74" s="415" t="s">
        <v>502</v>
      </c>
      <c r="T74" s="415"/>
      <c r="U74" s="429"/>
      <c r="V74" s="352">
        <f t="shared" si="0"/>
        <v>74</v>
      </c>
      <c r="W74" s="436" t="str">
        <f t="shared" si="3"/>
        <v>✔</v>
      </c>
      <c r="Y74" s="400"/>
      <c r="Z74" s="443">
        <v>0</v>
      </c>
      <c r="AA74" s="443">
        <v>30</v>
      </c>
      <c r="AB74" s="443">
        <v>0</v>
      </c>
      <c r="AC74" s="443">
        <v>30</v>
      </c>
      <c r="AD74" s="390"/>
    </row>
    <row r="75" spans="1:30" ht="21" customHeight="1" thickBot="1">
      <c r="A75" s="413"/>
      <c r="B75" s="414"/>
      <c r="C75" s="454" t="s">
        <v>509</v>
      </c>
      <c r="D75" s="454"/>
      <c r="E75" s="454"/>
      <c r="F75" s="454"/>
      <c r="G75" s="455"/>
      <c r="H75" s="454"/>
      <c r="I75" s="65">
        <v>0</v>
      </c>
      <c r="J75" s="415" t="s">
        <v>463</v>
      </c>
      <c r="K75" s="415"/>
      <c r="L75" s="415"/>
      <c r="M75" s="415"/>
      <c r="N75" s="415"/>
      <c r="O75" s="415"/>
      <c r="P75" s="415"/>
      <c r="Q75" s="415"/>
      <c r="R75" s="65">
        <v>0</v>
      </c>
      <c r="S75" s="415" t="s">
        <v>502</v>
      </c>
      <c r="T75" s="415"/>
      <c r="U75" s="429"/>
      <c r="V75" s="352">
        <f t="shared" si="0"/>
        <v>75</v>
      </c>
      <c r="W75" s="436" t="str">
        <f t="shared" si="3"/>
        <v>✔</v>
      </c>
      <c r="Y75" s="400"/>
      <c r="Z75" s="443">
        <v>0</v>
      </c>
      <c r="AA75" s="443">
        <v>30</v>
      </c>
      <c r="AB75" s="443">
        <v>0</v>
      </c>
      <c r="AC75" s="443">
        <v>30</v>
      </c>
      <c r="AD75" s="390"/>
    </row>
    <row r="76" spans="1:30" ht="21" customHeight="1" thickBot="1">
      <c r="A76" s="413"/>
      <c r="B76" s="414"/>
      <c r="C76" s="454" t="s">
        <v>510</v>
      </c>
      <c r="D76" s="454"/>
      <c r="E76" s="454"/>
      <c r="F76" s="454"/>
      <c r="G76" s="455"/>
      <c r="H76" s="454"/>
      <c r="I76" s="65">
        <v>0</v>
      </c>
      <c r="J76" s="415" t="s">
        <v>463</v>
      </c>
      <c r="K76" s="415"/>
      <c r="L76" s="415"/>
      <c r="M76" s="415"/>
      <c r="N76" s="415"/>
      <c r="O76" s="415"/>
      <c r="P76" s="415"/>
      <c r="Q76" s="415"/>
      <c r="R76" s="65">
        <v>0</v>
      </c>
      <c r="S76" s="415" t="s">
        <v>502</v>
      </c>
      <c r="T76" s="415"/>
      <c r="U76" s="429"/>
      <c r="V76" s="352">
        <f t="shared" si="0"/>
        <v>76</v>
      </c>
      <c r="W76" s="436" t="str">
        <f t="shared" si="3"/>
        <v>✔</v>
      </c>
      <c r="Y76" s="400"/>
      <c r="Z76" s="443">
        <v>0</v>
      </c>
      <c r="AA76" s="443">
        <v>30</v>
      </c>
      <c r="AB76" s="443">
        <v>0</v>
      </c>
      <c r="AC76" s="443">
        <v>30</v>
      </c>
      <c r="AD76" s="390"/>
    </row>
    <row r="77" spans="1:30" ht="21" customHeight="1" thickBot="1">
      <c r="A77" s="413"/>
      <c r="B77" s="414"/>
      <c r="C77" s="454" t="s">
        <v>511</v>
      </c>
      <c r="D77" s="454"/>
      <c r="E77" s="454"/>
      <c r="F77" s="454"/>
      <c r="G77" s="455"/>
      <c r="H77" s="454"/>
      <c r="I77" s="65">
        <v>0</v>
      </c>
      <c r="J77" s="415" t="s">
        <v>463</v>
      </c>
      <c r="K77" s="415"/>
      <c r="L77" s="454"/>
      <c r="M77" s="415"/>
      <c r="N77" s="415"/>
      <c r="O77" s="415"/>
      <c r="P77" s="415"/>
      <c r="Q77" s="415"/>
      <c r="R77" s="65">
        <v>0</v>
      </c>
      <c r="S77" s="415" t="s">
        <v>502</v>
      </c>
      <c r="T77" s="415"/>
      <c r="U77" s="429"/>
      <c r="V77" s="352">
        <f t="shared" si="0"/>
        <v>77</v>
      </c>
      <c r="W77" s="436" t="str">
        <f t="shared" si="3"/>
        <v>✔</v>
      </c>
      <c r="Y77" s="400"/>
      <c r="Z77" s="443">
        <v>0</v>
      </c>
      <c r="AA77" s="443">
        <v>30</v>
      </c>
      <c r="AB77" s="443">
        <v>0</v>
      </c>
      <c r="AC77" s="443">
        <v>30</v>
      </c>
      <c r="AD77" s="390"/>
    </row>
    <row r="78" spans="1:30" ht="21" customHeight="1" thickBot="1">
      <c r="A78" s="413"/>
      <c r="B78" s="414"/>
      <c r="C78" s="454" t="s">
        <v>512</v>
      </c>
      <c r="D78" s="454"/>
      <c r="E78" s="454"/>
      <c r="F78" s="454"/>
      <c r="G78" s="455"/>
      <c r="H78" s="454"/>
      <c r="I78" s="65">
        <v>0</v>
      </c>
      <c r="J78" s="415" t="s">
        <v>463</v>
      </c>
      <c r="K78" s="415"/>
      <c r="L78" s="415"/>
      <c r="M78" s="415"/>
      <c r="N78" s="415"/>
      <c r="O78" s="415"/>
      <c r="P78" s="415"/>
      <c r="Q78" s="415"/>
      <c r="R78" s="65">
        <v>0</v>
      </c>
      <c r="S78" s="415" t="s">
        <v>502</v>
      </c>
      <c r="T78" s="415"/>
      <c r="U78" s="429"/>
      <c r="V78" s="352">
        <f t="shared" si="0"/>
        <v>78</v>
      </c>
      <c r="W78" s="436" t="str">
        <f t="shared" si="3"/>
        <v>✔</v>
      </c>
      <c r="Y78" s="400"/>
      <c r="Z78" s="443">
        <v>0</v>
      </c>
      <c r="AA78" s="443">
        <v>30</v>
      </c>
      <c r="AB78" s="443">
        <v>0</v>
      </c>
      <c r="AC78" s="443">
        <v>30</v>
      </c>
      <c r="AD78" s="390"/>
    </row>
    <row r="79" spans="1:30" ht="21" customHeight="1" thickBot="1">
      <c r="A79" s="413"/>
      <c r="B79" s="414"/>
      <c r="C79" s="454" t="s">
        <v>513</v>
      </c>
      <c r="D79" s="454"/>
      <c r="E79" s="454"/>
      <c r="F79" s="454"/>
      <c r="G79" s="455"/>
      <c r="H79" s="454"/>
      <c r="I79" s="65">
        <v>0</v>
      </c>
      <c r="J79" s="415" t="s">
        <v>463</v>
      </c>
      <c r="K79" s="415"/>
      <c r="L79" s="415"/>
      <c r="M79" s="415"/>
      <c r="N79" s="415"/>
      <c r="O79" s="415"/>
      <c r="P79" s="415"/>
      <c r="Q79" s="415"/>
      <c r="R79" s="65">
        <v>6</v>
      </c>
      <c r="S79" s="415" t="s">
        <v>502</v>
      </c>
      <c r="T79" s="415"/>
      <c r="U79" s="429"/>
      <c r="V79" s="352">
        <f t="shared" ref="V79:V144" si="4">+ROW()</f>
        <v>79</v>
      </c>
      <c r="W79" s="436" t="str">
        <f t="shared" si="3"/>
        <v>✔</v>
      </c>
      <c r="Y79" s="400"/>
      <c r="Z79" s="443">
        <v>0</v>
      </c>
      <c r="AA79" s="443">
        <v>30</v>
      </c>
      <c r="AB79" s="443">
        <v>0</v>
      </c>
      <c r="AC79" s="443">
        <v>30</v>
      </c>
      <c r="AD79" s="390"/>
    </row>
    <row r="80" spans="1:30" ht="21" customHeight="1" thickBot="1">
      <c r="A80" s="413"/>
      <c r="B80" s="414"/>
      <c r="C80" s="454" t="s">
        <v>514</v>
      </c>
      <c r="D80" s="454"/>
      <c r="E80" s="454"/>
      <c r="F80" s="454"/>
      <c r="G80" s="455"/>
      <c r="H80" s="454"/>
      <c r="I80" s="65">
        <v>0</v>
      </c>
      <c r="J80" s="415" t="s">
        <v>463</v>
      </c>
      <c r="K80" s="415"/>
      <c r="L80" s="415"/>
      <c r="M80" s="415"/>
      <c r="N80" s="415"/>
      <c r="O80" s="415"/>
      <c r="P80" s="415"/>
      <c r="Q80" s="415"/>
      <c r="R80" s="65">
        <v>3</v>
      </c>
      <c r="S80" s="415" t="s">
        <v>502</v>
      </c>
      <c r="T80" s="415"/>
      <c r="U80" s="429"/>
      <c r="V80" s="352">
        <f t="shared" si="4"/>
        <v>80</v>
      </c>
      <c r="W80" s="436" t="str">
        <f t="shared" si="3"/>
        <v>✔</v>
      </c>
      <c r="Y80" s="400"/>
      <c r="Z80" s="443">
        <v>0</v>
      </c>
      <c r="AA80" s="443">
        <v>30</v>
      </c>
      <c r="AB80" s="443">
        <v>0</v>
      </c>
      <c r="AC80" s="443">
        <v>30</v>
      </c>
      <c r="AD80" s="390"/>
    </row>
    <row r="81" spans="1:30" ht="21" customHeight="1" thickBot="1">
      <c r="A81" s="413"/>
      <c r="B81" s="414"/>
      <c r="C81" s="454" t="s">
        <v>515</v>
      </c>
      <c r="D81" s="454"/>
      <c r="E81" s="454"/>
      <c r="F81" s="454"/>
      <c r="G81" s="455"/>
      <c r="H81" s="454"/>
      <c r="I81" s="65">
        <v>0</v>
      </c>
      <c r="J81" s="415" t="s">
        <v>463</v>
      </c>
      <c r="K81" s="415"/>
      <c r="L81" s="415"/>
      <c r="M81" s="415"/>
      <c r="N81" s="415"/>
      <c r="O81" s="415"/>
      <c r="P81" s="415"/>
      <c r="Q81" s="415"/>
      <c r="R81" s="65">
        <v>4</v>
      </c>
      <c r="S81" s="415" t="s">
        <v>502</v>
      </c>
      <c r="T81" s="415"/>
      <c r="U81" s="429"/>
      <c r="V81" s="352">
        <f t="shared" si="4"/>
        <v>81</v>
      </c>
      <c r="W81" s="436" t="str">
        <f t="shared" si="3"/>
        <v>✔</v>
      </c>
      <c r="Y81" s="400"/>
      <c r="Z81" s="443">
        <v>0</v>
      </c>
      <c r="AA81" s="443">
        <v>30</v>
      </c>
      <c r="AB81" s="443">
        <v>0</v>
      </c>
      <c r="AC81" s="443">
        <v>30</v>
      </c>
      <c r="AD81" s="390"/>
    </row>
    <row r="82" spans="1:30" ht="21" customHeight="1" thickBot="1">
      <c r="A82" s="413"/>
      <c r="B82" s="414"/>
      <c r="C82" s="454" t="s">
        <v>516</v>
      </c>
      <c r="D82" s="454"/>
      <c r="E82" s="454"/>
      <c r="F82" s="461"/>
      <c r="G82" s="455"/>
      <c r="H82" s="455"/>
      <c r="I82" s="65">
        <v>0</v>
      </c>
      <c r="J82" s="415" t="s">
        <v>463</v>
      </c>
      <c r="K82" s="415"/>
      <c r="L82" s="415"/>
      <c r="M82" s="415"/>
      <c r="N82" s="415"/>
      <c r="O82" s="415"/>
      <c r="P82" s="415"/>
      <c r="Q82" s="415"/>
      <c r="R82" s="65">
        <v>1</v>
      </c>
      <c r="S82" s="415" t="s">
        <v>502</v>
      </c>
      <c r="T82" s="415"/>
      <c r="U82" s="429"/>
      <c r="V82" s="352">
        <f t="shared" si="4"/>
        <v>82</v>
      </c>
      <c r="W82" s="436" t="str">
        <f t="shared" si="3"/>
        <v>✔</v>
      </c>
      <c r="Y82" s="400"/>
      <c r="Z82" s="443">
        <v>0</v>
      </c>
      <c r="AA82" s="443">
        <v>30</v>
      </c>
      <c r="AB82" s="443">
        <v>0</v>
      </c>
      <c r="AC82" s="443">
        <v>30</v>
      </c>
      <c r="AD82" s="390"/>
    </row>
    <row r="83" spans="1:30" ht="21" customHeight="1" thickBot="1">
      <c r="A83" s="413"/>
      <c r="B83" s="414"/>
      <c r="C83" s="454" t="s">
        <v>517</v>
      </c>
      <c r="D83" s="454"/>
      <c r="E83" s="454"/>
      <c r="F83" s="454"/>
      <c r="G83" s="455"/>
      <c r="H83" s="454"/>
      <c r="I83" s="65">
        <v>0</v>
      </c>
      <c r="J83" s="415" t="s">
        <v>463</v>
      </c>
      <c r="K83" s="415"/>
      <c r="L83" s="415"/>
      <c r="M83" s="415"/>
      <c r="N83" s="415"/>
      <c r="O83" s="415"/>
      <c r="P83" s="415"/>
      <c r="Q83" s="415"/>
      <c r="R83" s="65">
        <v>1</v>
      </c>
      <c r="S83" s="415" t="s">
        <v>502</v>
      </c>
      <c r="T83" s="415"/>
      <c r="U83" s="429"/>
      <c r="V83" s="352">
        <f t="shared" si="4"/>
        <v>83</v>
      </c>
      <c r="W83" s="436" t="str">
        <f t="shared" si="3"/>
        <v>✔</v>
      </c>
      <c r="Y83" s="400"/>
      <c r="Z83" s="443">
        <v>0</v>
      </c>
      <c r="AA83" s="443">
        <v>30</v>
      </c>
      <c r="AB83" s="443">
        <v>0</v>
      </c>
      <c r="AC83" s="443">
        <v>30</v>
      </c>
      <c r="AD83" s="390"/>
    </row>
    <row r="84" spans="1:30" ht="21" customHeight="1" thickBot="1">
      <c r="A84" s="413"/>
      <c r="B84" s="414"/>
      <c r="C84" s="454" t="s">
        <v>518</v>
      </c>
      <c r="D84" s="454"/>
      <c r="E84" s="454"/>
      <c r="F84" s="454"/>
      <c r="G84" s="455"/>
      <c r="H84" s="454"/>
      <c r="I84" s="65">
        <v>0</v>
      </c>
      <c r="J84" s="415" t="s">
        <v>463</v>
      </c>
      <c r="K84" s="415"/>
      <c r="L84" s="415"/>
      <c r="M84" s="415"/>
      <c r="N84" s="415"/>
      <c r="O84" s="415"/>
      <c r="P84" s="415"/>
      <c r="Q84" s="415"/>
      <c r="R84" s="65">
        <v>0</v>
      </c>
      <c r="S84" s="415" t="s">
        <v>502</v>
      </c>
      <c r="T84" s="415"/>
      <c r="U84" s="429"/>
      <c r="V84" s="352">
        <f t="shared" si="4"/>
        <v>84</v>
      </c>
      <c r="W84" s="436" t="str">
        <f t="shared" si="3"/>
        <v>✔</v>
      </c>
      <c r="Y84" s="400"/>
      <c r="Z84" s="443">
        <v>0</v>
      </c>
      <c r="AA84" s="443">
        <v>30</v>
      </c>
      <c r="AB84" s="443">
        <v>0</v>
      </c>
      <c r="AC84" s="443">
        <v>30</v>
      </c>
      <c r="AD84" s="390"/>
    </row>
    <row r="85" spans="1:30" ht="21" customHeight="1" thickBot="1">
      <c r="A85" s="413"/>
      <c r="B85" s="414"/>
      <c r="C85" s="454" t="s">
        <v>519</v>
      </c>
      <c r="D85" s="454"/>
      <c r="E85" s="454"/>
      <c r="F85" s="454"/>
      <c r="G85" s="455"/>
      <c r="H85" s="454"/>
      <c r="I85" s="65">
        <v>0</v>
      </c>
      <c r="J85" s="415" t="s">
        <v>463</v>
      </c>
      <c r="K85" s="415"/>
      <c r="L85" s="415"/>
      <c r="M85" s="415"/>
      <c r="N85" s="415"/>
      <c r="O85" s="415"/>
      <c r="P85" s="415"/>
      <c r="Q85" s="415"/>
      <c r="R85" s="65">
        <v>1</v>
      </c>
      <c r="S85" s="415" t="s">
        <v>502</v>
      </c>
      <c r="T85" s="415"/>
      <c r="U85" s="429"/>
      <c r="V85" s="352">
        <f t="shared" si="4"/>
        <v>85</v>
      </c>
      <c r="W85" s="436" t="str">
        <f t="shared" si="3"/>
        <v>✔</v>
      </c>
      <c r="Y85" s="400"/>
      <c r="Z85" s="443">
        <v>0</v>
      </c>
      <c r="AA85" s="443">
        <v>30</v>
      </c>
      <c r="AB85" s="443">
        <v>0</v>
      </c>
      <c r="AC85" s="443">
        <v>30</v>
      </c>
      <c r="AD85" s="390"/>
    </row>
    <row r="86" spans="1:30" ht="21" customHeight="1" thickBot="1">
      <c r="A86" s="413"/>
      <c r="B86" s="414"/>
      <c r="C86" s="454" t="s">
        <v>520</v>
      </c>
      <c r="D86" s="454"/>
      <c r="E86" s="454"/>
      <c r="F86" s="454"/>
      <c r="G86" s="455"/>
      <c r="H86" s="454"/>
      <c r="I86" s="65">
        <v>0</v>
      </c>
      <c r="J86" s="415" t="s">
        <v>463</v>
      </c>
      <c r="K86" s="415"/>
      <c r="L86" s="415"/>
      <c r="M86" s="415"/>
      <c r="N86" s="415"/>
      <c r="O86" s="415"/>
      <c r="P86" s="415"/>
      <c r="Q86" s="415"/>
      <c r="R86" s="65">
        <v>2</v>
      </c>
      <c r="S86" s="415" t="s">
        <v>502</v>
      </c>
      <c r="T86" s="415"/>
      <c r="U86" s="429"/>
      <c r="V86" s="352">
        <f t="shared" si="4"/>
        <v>86</v>
      </c>
      <c r="W86" s="436" t="str">
        <f t="shared" si="3"/>
        <v>✔</v>
      </c>
      <c r="Y86" s="400"/>
      <c r="Z86" s="443">
        <v>0</v>
      </c>
      <c r="AA86" s="443">
        <v>30</v>
      </c>
      <c r="AB86" s="443">
        <v>0</v>
      </c>
      <c r="AC86" s="443">
        <v>30</v>
      </c>
      <c r="AD86" s="390"/>
    </row>
    <row r="87" spans="1:30" ht="21" customHeight="1" thickBot="1">
      <c r="A87" s="413"/>
      <c r="B87" s="414"/>
      <c r="C87" s="454" t="s">
        <v>521</v>
      </c>
      <c r="D87" s="454"/>
      <c r="E87" s="454"/>
      <c r="F87" s="454"/>
      <c r="G87" s="455"/>
      <c r="H87" s="454"/>
      <c r="I87" s="65">
        <v>0</v>
      </c>
      <c r="J87" s="415" t="s">
        <v>463</v>
      </c>
      <c r="K87" s="415"/>
      <c r="L87" s="415"/>
      <c r="M87" s="415"/>
      <c r="N87" s="415"/>
      <c r="O87" s="415"/>
      <c r="P87" s="415"/>
      <c r="Q87" s="415"/>
      <c r="R87" s="65">
        <v>0</v>
      </c>
      <c r="S87" s="415" t="s">
        <v>502</v>
      </c>
      <c r="T87" s="415"/>
      <c r="U87" s="429"/>
      <c r="V87" s="352">
        <f t="shared" si="4"/>
        <v>87</v>
      </c>
      <c r="W87" s="436" t="str">
        <f t="shared" si="3"/>
        <v>✔</v>
      </c>
      <c r="Y87" s="400"/>
      <c r="Z87" s="443">
        <v>0</v>
      </c>
      <c r="AA87" s="443">
        <v>30</v>
      </c>
      <c r="AB87" s="443">
        <v>0</v>
      </c>
      <c r="AC87" s="443">
        <v>30</v>
      </c>
      <c r="AD87" s="390"/>
    </row>
    <row r="88" spans="1:30" ht="21" customHeight="1" thickBot="1">
      <c r="A88" s="413"/>
      <c r="B88" s="414"/>
      <c r="C88" s="454" t="s">
        <v>522</v>
      </c>
      <c r="D88" s="454"/>
      <c r="E88" s="454"/>
      <c r="F88" s="454"/>
      <c r="G88" s="455"/>
      <c r="H88" s="454"/>
      <c r="I88" s="65">
        <v>0</v>
      </c>
      <c r="J88" s="415" t="s">
        <v>463</v>
      </c>
      <c r="K88" s="415"/>
      <c r="L88" s="415"/>
      <c r="M88" s="415"/>
      <c r="N88" s="415"/>
      <c r="O88" s="415"/>
      <c r="P88" s="415"/>
      <c r="Q88" s="415"/>
      <c r="R88" s="65">
        <v>1</v>
      </c>
      <c r="S88" s="415" t="s">
        <v>502</v>
      </c>
      <c r="T88" s="415"/>
      <c r="U88" s="429"/>
      <c r="V88" s="352">
        <f t="shared" si="4"/>
        <v>88</v>
      </c>
      <c r="W88" s="436" t="str">
        <f t="shared" si="3"/>
        <v>✔</v>
      </c>
      <c r="Y88" s="400"/>
      <c r="Z88" s="443">
        <v>0</v>
      </c>
      <c r="AA88" s="443">
        <v>30</v>
      </c>
      <c r="AB88" s="443">
        <v>0</v>
      </c>
      <c r="AC88" s="443">
        <v>30</v>
      </c>
      <c r="AD88" s="390"/>
    </row>
    <row r="89" spans="1:30" ht="21" customHeight="1" thickBot="1">
      <c r="A89" s="413"/>
      <c r="B89" s="414"/>
      <c r="C89" s="454" t="s">
        <v>523</v>
      </c>
      <c r="D89" s="454"/>
      <c r="E89" s="454"/>
      <c r="F89" s="454"/>
      <c r="G89" s="455"/>
      <c r="H89" s="454"/>
      <c r="I89" s="65">
        <v>0</v>
      </c>
      <c r="J89" s="415" t="s">
        <v>463</v>
      </c>
      <c r="K89" s="415"/>
      <c r="L89" s="415"/>
      <c r="M89" s="415"/>
      <c r="N89" s="415"/>
      <c r="O89" s="415"/>
      <c r="P89" s="415"/>
      <c r="Q89" s="415"/>
      <c r="R89" s="65">
        <v>2</v>
      </c>
      <c r="S89" s="415" t="s">
        <v>502</v>
      </c>
      <c r="T89" s="415"/>
      <c r="U89" s="429"/>
      <c r="V89" s="352">
        <f t="shared" si="4"/>
        <v>89</v>
      </c>
      <c r="W89" s="436" t="str">
        <f t="shared" si="3"/>
        <v>✔</v>
      </c>
      <c r="Y89" s="400"/>
      <c r="Z89" s="443">
        <v>0</v>
      </c>
      <c r="AA89" s="443">
        <v>30</v>
      </c>
      <c r="AB89" s="443">
        <v>0</v>
      </c>
      <c r="AC89" s="443">
        <v>30</v>
      </c>
      <c r="AD89" s="390"/>
    </row>
    <row r="90" spans="1:30" ht="21" customHeight="1" thickBot="1">
      <c r="A90" s="413"/>
      <c r="B90" s="414"/>
      <c r="C90" s="454" t="s">
        <v>524</v>
      </c>
      <c r="D90" s="454"/>
      <c r="E90" s="454"/>
      <c r="F90" s="454"/>
      <c r="G90" s="455"/>
      <c r="H90" s="454"/>
      <c r="I90" s="65">
        <v>0</v>
      </c>
      <c r="J90" s="415" t="s">
        <v>463</v>
      </c>
      <c r="K90" s="415"/>
      <c r="L90" s="415"/>
      <c r="M90" s="415"/>
      <c r="N90" s="415"/>
      <c r="O90" s="415"/>
      <c r="P90" s="415"/>
      <c r="Q90" s="415"/>
      <c r="R90" s="65">
        <v>2</v>
      </c>
      <c r="S90" s="415" t="s">
        <v>502</v>
      </c>
      <c r="T90" s="415"/>
      <c r="U90" s="429"/>
      <c r="V90" s="352">
        <f t="shared" si="4"/>
        <v>90</v>
      </c>
      <c r="W90" s="436" t="str">
        <f t="shared" si="3"/>
        <v>✔</v>
      </c>
      <c r="Y90" s="400"/>
      <c r="Z90" s="443">
        <v>0</v>
      </c>
      <c r="AA90" s="443">
        <v>30</v>
      </c>
      <c r="AB90" s="443">
        <v>0</v>
      </c>
      <c r="AC90" s="443">
        <v>30</v>
      </c>
      <c r="AD90" s="390"/>
    </row>
    <row r="91" spans="1:30" ht="21" customHeight="1" thickBot="1">
      <c r="A91" s="413"/>
      <c r="B91" s="414"/>
      <c r="C91" s="454" t="s">
        <v>525</v>
      </c>
      <c r="D91" s="454"/>
      <c r="E91" s="454"/>
      <c r="F91" s="454"/>
      <c r="G91" s="455"/>
      <c r="H91" s="454"/>
      <c r="I91" s="65">
        <v>0</v>
      </c>
      <c r="J91" s="415" t="s">
        <v>463</v>
      </c>
      <c r="K91" s="415"/>
      <c r="L91" s="415"/>
      <c r="M91" s="415"/>
      <c r="N91" s="415"/>
      <c r="O91" s="415"/>
      <c r="P91" s="415"/>
      <c r="Q91" s="415"/>
      <c r="R91" s="65">
        <v>0</v>
      </c>
      <c r="S91" s="415" t="s">
        <v>502</v>
      </c>
      <c r="T91" s="415"/>
      <c r="U91" s="429"/>
      <c r="V91" s="352">
        <f t="shared" si="4"/>
        <v>91</v>
      </c>
      <c r="W91" s="436" t="str">
        <f t="shared" si="3"/>
        <v>✔</v>
      </c>
      <c r="Y91" s="400"/>
      <c r="Z91" s="443">
        <v>0</v>
      </c>
      <c r="AA91" s="443">
        <v>30</v>
      </c>
      <c r="AB91" s="443">
        <v>0</v>
      </c>
      <c r="AC91" s="443">
        <v>30</v>
      </c>
      <c r="AD91" s="390"/>
    </row>
    <row r="92" spans="1:30" ht="21" customHeight="1" thickBot="1">
      <c r="A92" s="413"/>
      <c r="B92" s="414"/>
      <c r="C92" s="454" t="s">
        <v>526</v>
      </c>
      <c r="D92" s="454"/>
      <c r="E92" s="454"/>
      <c r="F92" s="454"/>
      <c r="G92" s="455"/>
      <c r="H92" s="454"/>
      <c r="I92" s="65">
        <v>0</v>
      </c>
      <c r="J92" s="415" t="s">
        <v>463</v>
      </c>
      <c r="K92" s="415"/>
      <c r="L92" s="415"/>
      <c r="M92" s="415"/>
      <c r="N92" s="415"/>
      <c r="O92" s="415"/>
      <c r="P92" s="415"/>
      <c r="Q92" s="415"/>
      <c r="R92" s="65">
        <v>5</v>
      </c>
      <c r="S92" s="415" t="s">
        <v>502</v>
      </c>
      <c r="T92" s="415"/>
      <c r="U92" s="429"/>
      <c r="V92" s="352">
        <f t="shared" si="4"/>
        <v>92</v>
      </c>
      <c r="W92" s="436" t="str">
        <f t="shared" si="3"/>
        <v>✔</v>
      </c>
      <c r="Y92" s="400"/>
      <c r="Z92" s="443">
        <v>0</v>
      </c>
      <c r="AA92" s="443">
        <v>30</v>
      </c>
      <c r="AB92" s="443">
        <v>0</v>
      </c>
      <c r="AC92" s="443">
        <v>30</v>
      </c>
      <c r="AD92" s="390"/>
    </row>
    <row r="93" spans="1:30" ht="21" customHeight="1" thickBot="1">
      <c r="A93" s="413"/>
      <c r="B93" s="414"/>
      <c r="C93" s="454" t="s">
        <v>527</v>
      </c>
      <c r="D93" s="454"/>
      <c r="E93" s="454"/>
      <c r="F93" s="454"/>
      <c r="G93" s="455"/>
      <c r="H93" s="454"/>
      <c r="I93" s="65">
        <v>0</v>
      </c>
      <c r="J93" s="415" t="s">
        <v>463</v>
      </c>
      <c r="K93" s="415"/>
      <c r="L93" s="415"/>
      <c r="M93" s="415"/>
      <c r="N93" s="415"/>
      <c r="O93" s="415"/>
      <c r="P93" s="415"/>
      <c r="Q93" s="415"/>
      <c r="R93" s="65">
        <v>1</v>
      </c>
      <c r="S93" s="415" t="s">
        <v>502</v>
      </c>
      <c r="T93" s="415"/>
      <c r="U93" s="429"/>
      <c r="V93" s="352">
        <f t="shared" si="4"/>
        <v>93</v>
      </c>
      <c r="W93" s="436" t="str">
        <f t="shared" si="3"/>
        <v>✔</v>
      </c>
      <c r="Y93" s="400"/>
      <c r="Z93" s="443">
        <v>0</v>
      </c>
      <c r="AA93" s="443">
        <v>30</v>
      </c>
      <c r="AB93" s="443">
        <v>0</v>
      </c>
      <c r="AC93" s="443">
        <v>30</v>
      </c>
      <c r="AD93" s="390"/>
    </row>
    <row r="94" spans="1:30" ht="21" customHeight="1" thickBot="1">
      <c r="A94" s="413"/>
      <c r="B94" s="414"/>
      <c r="C94" s="454" t="s">
        <v>528</v>
      </c>
      <c r="D94" s="454"/>
      <c r="E94" s="454"/>
      <c r="F94" s="454"/>
      <c r="G94" s="455"/>
      <c r="H94" s="454"/>
      <c r="I94" s="65">
        <v>0</v>
      </c>
      <c r="J94" s="415" t="s">
        <v>463</v>
      </c>
      <c r="K94" s="415"/>
      <c r="L94" s="415"/>
      <c r="M94" s="415"/>
      <c r="N94" s="415"/>
      <c r="O94" s="415"/>
      <c r="P94" s="415"/>
      <c r="Q94" s="415"/>
      <c r="R94" s="65">
        <v>0</v>
      </c>
      <c r="S94" s="415" t="s">
        <v>502</v>
      </c>
      <c r="T94" s="415"/>
      <c r="U94" s="429"/>
      <c r="V94" s="352">
        <f t="shared" si="4"/>
        <v>94</v>
      </c>
      <c r="W94" s="436" t="str">
        <f t="shared" si="3"/>
        <v>✔</v>
      </c>
      <c r="Y94" s="400"/>
      <c r="Z94" s="443">
        <v>0</v>
      </c>
      <c r="AA94" s="443">
        <v>30</v>
      </c>
      <c r="AB94" s="443">
        <v>0</v>
      </c>
      <c r="AC94" s="443">
        <v>30</v>
      </c>
      <c r="AD94" s="390"/>
    </row>
    <row r="95" spans="1:30" ht="21" customHeight="1" thickBot="1">
      <c r="A95" s="413"/>
      <c r="B95" s="414"/>
      <c r="C95" s="454" t="s">
        <v>529</v>
      </c>
      <c r="D95" s="454"/>
      <c r="E95" s="454"/>
      <c r="F95" s="454"/>
      <c r="G95" s="455"/>
      <c r="H95" s="454"/>
      <c r="I95" s="65">
        <v>0</v>
      </c>
      <c r="J95" s="415" t="s">
        <v>463</v>
      </c>
      <c r="K95" s="415"/>
      <c r="L95" s="415"/>
      <c r="M95" s="415"/>
      <c r="N95" s="415"/>
      <c r="O95" s="415"/>
      <c r="P95" s="415"/>
      <c r="Q95" s="415"/>
      <c r="R95" s="65">
        <v>1</v>
      </c>
      <c r="S95" s="415" t="s">
        <v>502</v>
      </c>
      <c r="T95" s="415"/>
      <c r="U95" s="429"/>
      <c r="V95" s="352">
        <f t="shared" si="4"/>
        <v>95</v>
      </c>
      <c r="W95" s="436" t="str">
        <f t="shared" si="3"/>
        <v>✔</v>
      </c>
      <c r="Y95" s="400"/>
      <c r="Z95" s="443">
        <v>0</v>
      </c>
      <c r="AA95" s="443">
        <v>30</v>
      </c>
      <c r="AB95" s="443">
        <v>0</v>
      </c>
      <c r="AC95" s="443">
        <v>30</v>
      </c>
      <c r="AD95" s="390"/>
    </row>
    <row r="96" spans="1:30" ht="21" customHeight="1" thickBot="1">
      <c r="A96" s="413"/>
      <c r="B96" s="414"/>
      <c r="C96" s="454" t="s">
        <v>530</v>
      </c>
      <c r="D96" s="454"/>
      <c r="E96" s="454"/>
      <c r="F96" s="454"/>
      <c r="G96" s="455"/>
      <c r="H96" s="454"/>
      <c r="I96" s="65">
        <v>0</v>
      </c>
      <c r="J96" s="415" t="s">
        <v>463</v>
      </c>
      <c r="K96" s="415"/>
      <c r="L96" s="415"/>
      <c r="M96" s="415"/>
      <c r="N96" s="415"/>
      <c r="O96" s="415"/>
      <c r="P96" s="415"/>
      <c r="Q96" s="415"/>
      <c r="R96" s="65">
        <v>10</v>
      </c>
      <c r="S96" s="415" t="s">
        <v>502</v>
      </c>
      <c r="T96" s="415"/>
      <c r="U96" s="429"/>
      <c r="V96" s="352">
        <f t="shared" si="4"/>
        <v>96</v>
      </c>
      <c r="W96" s="436" t="str">
        <f t="shared" si="3"/>
        <v>✔</v>
      </c>
      <c r="Y96" s="400"/>
      <c r="Z96" s="443">
        <v>0</v>
      </c>
      <c r="AA96" s="443">
        <v>30</v>
      </c>
      <c r="AB96" s="443">
        <v>0</v>
      </c>
      <c r="AC96" s="456">
        <v>80</v>
      </c>
      <c r="AD96" s="390"/>
    </row>
    <row r="97" spans="1:30" ht="21" customHeight="1" thickBot="1">
      <c r="A97" s="413"/>
      <c r="B97" s="414"/>
      <c r="C97" s="454" t="s">
        <v>531</v>
      </c>
      <c r="D97" s="454"/>
      <c r="E97" s="454"/>
      <c r="F97" s="454"/>
      <c r="G97" s="455"/>
      <c r="H97" s="454"/>
      <c r="I97" s="65">
        <v>0</v>
      </c>
      <c r="J97" s="415" t="s">
        <v>463</v>
      </c>
      <c r="K97" s="415"/>
      <c r="L97" s="415"/>
      <c r="M97" s="415"/>
      <c r="N97" s="415"/>
      <c r="O97" s="415"/>
      <c r="P97" s="415"/>
      <c r="Q97" s="415"/>
      <c r="R97" s="65">
        <v>3</v>
      </c>
      <c r="S97" s="415" t="s">
        <v>502</v>
      </c>
      <c r="T97" s="415"/>
      <c r="U97" s="429"/>
      <c r="V97" s="352">
        <f t="shared" si="4"/>
        <v>97</v>
      </c>
      <c r="W97" s="436" t="str">
        <f t="shared" si="3"/>
        <v>✔</v>
      </c>
      <c r="Y97" s="400"/>
      <c r="Z97" s="443">
        <v>0</v>
      </c>
      <c r="AA97" s="443">
        <v>30</v>
      </c>
      <c r="AB97" s="443">
        <v>0</v>
      </c>
      <c r="AC97" s="456">
        <v>40</v>
      </c>
      <c r="AD97" s="390"/>
    </row>
    <row r="98" spans="1:30" ht="21" customHeight="1" thickBot="1">
      <c r="A98" s="413"/>
      <c r="B98" s="414"/>
      <c r="C98" s="454" t="s">
        <v>532</v>
      </c>
      <c r="D98" s="454"/>
      <c r="E98" s="454"/>
      <c r="F98" s="454"/>
      <c r="G98" s="455"/>
      <c r="H98" s="454"/>
      <c r="I98" s="65">
        <v>0</v>
      </c>
      <c r="J98" s="415" t="s">
        <v>463</v>
      </c>
      <c r="K98" s="415"/>
      <c r="L98" s="415"/>
      <c r="M98" s="415"/>
      <c r="N98" s="415"/>
      <c r="O98" s="415"/>
      <c r="P98" s="415"/>
      <c r="Q98" s="415"/>
      <c r="R98" s="65">
        <v>7</v>
      </c>
      <c r="S98" s="415" t="s">
        <v>502</v>
      </c>
      <c r="T98" s="415"/>
      <c r="U98" s="429"/>
      <c r="V98" s="352">
        <f t="shared" si="4"/>
        <v>98</v>
      </c>
      <c r="W98" s="436" t="str">
        <f t="shared" si="3"/>
        <v>✔</v>
      </c>
      <c r="Y98" s="400"/>
      <c r="Z98" s="443">
        <v>0</v>
      </c>
      <c r="AA98" s="443">
        <v>30</v>
      </c>
      <c r="AB98" s="443">
        <v>0</v>
      </c>
      <c r="AC98" s="443">
        <v>30</v>
      </c>
      <c r="AD98" s="390"/>
    </row>
    <row r="99" spans="1:30" ht="21" customHeight="1" thickBot="1">
      <c r="A99" s="413"/>
      <c r="B99" s="414"/>
      <c r="C99" s="454" t="s">
        <v>533</v>
      </c>
      <c r="D99" s="454"/>
      <c r="E99" s="454"/>
      <c r="F99" s="454"/>
      <c r="G99" s="455"/>
      <c r="H99" s="454"/>
      <c r="I99" s="65">
        <v>0</v>
      </c>
      <c r="J99" s="415" t="s">
        <v>463</v>
      </c>
      <c r="K99" s="415"/>
      <c r="L99" s="415"/>
      <c r="M99" s="415"/>
      <c r="N99" s="415"/>
      <c r="O99" s="415"/>
      <c r="P99" s="415"/>
      <c r="Q99" s="415"/>
      <c r="R99" s="65">
        <v>1</v>
      </c>
      <c r="S99" s="415" t="s">
        <v>502</v>
      </c>
      <c r="T99" s="415"/>
      <c r="U99" s="429"/>
      <c r="V99" s="352">
        <f t="shared" si="4"/>
        <v>99</v>
      </c>
      <c r="W99" s="436" t="str">
        <f t="shared" si="3"/>
        <v>✔</v>
      </c>
      <c r="Y99" s="400"/>
      <c r="Z99" s="443">
        <v>0</v>
      </c>
      <c r="AA99" s="443">
        <v>30</v>
      </c>
      <c r="AB99" s="443">
        <v>0</v>
      </c>
      <c r="AC99" s="443">
        <v>30</v>
      </c>
      <c r="AD99" s="390"/>
    </row>
    <row r="100" spans="1:30" ht="21" customHeight="1" thickBot="1">
      <c r="A100" s="413"/>
      <c r="B100" s="414"/>
      <c r="C100" s="454" t="s">
        <v>534</v>
      </c>
      <c r="D100" s="454"/>
      <c r="E100" s="454"/>
      <c r="F100" s="454"/>
      <c r="G100" s="455"/>
      <c r="H100" s="454"/>
      <c r="I100" s="65">
        <v>0</v>
      </c>
      <c r="J100" s="415" t="s">
        <v>463</v>
      </c>
      <c r="K100" s="415"/>
      <c r="L100" s="415"/>
      <c r="M100" s="415"/>
      <c r="N100" s="415"/>
      <c r="O100" s="415"/>
      <c r="P100" s="415"/>
      <c r="Q100" s="415"/>
      <c r="R100" s="65">
        <v>0</v>
      </c>
      <c r="S100" s="415" t="s">
        <v>502</v>
      </c>
      <c r="T100" s="415"/>
      <c r="U100" s="429"/>
      <c r="V100" s="352">
        <f t="shared" si="4"/>
        <v>100</v>
      </c>
      <c r="W100" s="436" t="str">
        <f t="shared" si="3"/>
        <v>✔</v>
      </c>
      <c r="Y100" s="400"/>
      <c r="Z100" s="443">
        <v>0</v>
      </c>
      <c r="AA100" s="443">
        <v>30</v>
      </c>
      <c r="AB100" s="443">
        <v>0</v>
      </c>
      <c r="AC100" s="443">
        <v>30</v>
      </c>
      <c r="AD100" s="390"/>
    </row>
    <row r="101" spans="1:30" ht="21" customHeight="1" thickBot="1">
      <c r="A101" s="413"/>
      <c r="B101" s="414"/>
      <c r="C101" s="454" t="s">
        <v>535</v>
      </c>
      <c r="D101" s="454"/>
      <c r="E101" s="454"/>
      <c r="F101" s="454"/>
      <c r="G101" s="455"/>
      <c r="H101" s="454"/>
      <c r="I101" s="65">
        <v>0</v>
      </c>
      <c r="J101" s="415" t="s">
        <v>463</v>
      </c>
      <c r="K101" s="415"/>
      <c r="L101" s="415"/>
      <c r="M101" s="415"/>
      <c r="N101" s="415"/>
      <c r="O101" s="415"/>
      <c r="P101" s="415"/>
      <c r="Q101" s="415"/>
      <c r="R101" s="65">
        <v>5</v>
      </c>
      <c r="S101" s="415" t="s">
        <v>502</v>
      </c>
      <c r="T101" s="415"/>
      <c r="U101" s="429"/>
      <c r="V101" s="352">
        <f t="shared" si="4"/>
        <v>101</v>
      </c>
      <c r="W101" s="436" t="str">
        <f t="shared" si="3"/>
        <v>✔</v>
      </c>
      <c r="Y101" s="400"/>
      <c r="Z101" s="443">
        <v>0</v>
      </c>
      <c r="AA101" s="443">
        <v>30</v>
      </c>
      <c r="AB101" s="443">
        <v>0</v>
      </c>
      <c r="AC101" s="443">
        <v>30</v>
      </c>
      <c r="AD101" s="390"/>
    </row>
    <row r="102" spans="1:30" ht="21" customHeight="1" thickBot="1">
      <c r="A102" s="413"/>
      <c r="B102" s="414"/>
      <c r="C102" s="454" t="s">
        <v>536</v>
      </c>
      <c r="D102" s="454"/>
      <c r="E102" s="454"/>
      <c r="F102" s="454"/>
      <c r="G102" s="455"/>
      <c r="H102" s="454"/>
      <c r="I102" s="65">
        <v>0</v>
      </c>
      <c r="J102" s="415" t="s">
        <v>463</v>
      </c>
      <c r="K102" s="415"/>
      <c r="L102" s="415"/>
      <c r="M102" s="415"/>
      <c r="N102" s="415"/>
      <c r="O102" s="415"/>
      <c r="P102" s="415"/>
      <c r="Q102" s="415"/>
      <c r="R102" s="65">
        <v>1</v>
      </c>
      <c r="S102" s="415" t="s">
        <v>502</v>
      </c>
      <c r="T102" s="415"/>
      <c r="U102" s="429"/>
      <c r="V102" s="352">
        <f t="shared" si="4"/>
        <v>102</v>
      </c>
      <c r="W102" s="436" t="str">
        <f t="shared" si="3"/>
        <v>✔</v>
      </c>
      <c r="Y102" s="400"/>
      <c r="Z102" s="443">
        <v>0</v>
      </c>
      <c r="AA102" s="443">
        <v>30</v>
      </c>
      <c r="AB102" s="443">
        <v>0</v>
      </c>
      <c r="AC102" s="443">
        <v>30</v>
      </c>
      <c r="AD102" s="390"/>
    </row>
    <row r="103" spans="1:30" ht="21" customHeight="1" thickBot="1">
      <c r="A103" s="413"/>
      <c r="B103" s="414"/>
      <c r="C103" s="454" t="s">
        <v>537</v>
      </c>
      <c r="D103" s="454"/>
      <c r="E103" s="454"/>
      <c r="F103" s="454"/>
      <c r="G103" s="455"/>
      <c r="H103" s="454"/>
      <c r="I103" s="65">
        <v>0</v>
      </c>
      <c r="J103" s="415" t="s">
        <v>463</v>
      </c>
      <c r="K103" s="415"/>
      <c r="L103" s="415"/>
      <c r="M103" s="415"/>
      <c r="N103" s="415"/>
      <c r="O103" s="415"/>
      <c r="P103" s="415"/>
      <c r="Q103" s="415"/>
      <c r="R103" s="65">
        <v>0</v>
      </c>
      <c r="S103" s="415" t="s">
        <v>502</v>
      </c>
      <c r="T103" s="415"/>
      <c r="U103" s="429"/>
      <c r="V103" s="352">
        <f t="shared" si="4"/>
        <v>103</v>
      </c>
      <c r="W103" s="436" t="str">
        <f t="shared" si="3"/>
        <v>✔</v>
      </c>
      <c r="Y103" s="400"/>
      <c r="Z103" s="443">
        <v>0</v>
      </c>
      <c r="AA103" s="443">
        <v>30</v>
      </c>
      <c r="AB103" s="443">
        <v>0</v>
      </c>
      <c r="AC103" s="443">
        <v>30</v>
      </c>
      <c r="AD103" s="390"/>
    </row>
    <row r="104" spans="1:30" ht="21" customHeight="1" thickBot="1">
      <c r="A104" s="413"/>
      <c r="B104" s="414"/>
      <c r="C104" s="454" t="s">
        <v>538</v>
      </c>
      <c r="D104" s="454"/>
      <c r="E104" s="454"/>
      <c r="F104" s="454"/>
      <c r="G104" s="455"/>
      <c r="H104" s="454"/>
      <c r="I104" s="65">
        <v>0</v>
      </c>
      <c r="J104" s="415" t="s">
        <v>463</v>
      </c>
      <c r="K104" s="415"/>
      <c r="L104" s="415"/>
      <c r="M104" s="415"/>
      <c r="N104" s="415"/>
      <c r="O104" s="415"/>
      <c r="P104" s="415"/>
      <c r="Q104" s="415"/>
      <c r="R104" s="65">
        <v>2</v>
      </c>
      <c r="S104" s="415" t="s">
        <v>502</v>
      </c>
      <c r="T104" s="415"/>
      <c r="U104" s="429"/>
      <c r="V104" s="352">
        <f t="shared" si="4"/>
        <v>104</v>
      </c>
      <c r="W104" s="436" t="str">
        <f t="shared" si="3"/>
        <v>✔</v>
      </c>
      <c r="Y104" s="400"/>
      <c r="Z104" s="443">
        <v>0</v>
      </c>
      <c r="AA104" s="443">
        <v>30</v>
      </c>
      <c r="AB104" s="443">
        <v>0</v>
      </c>
      <c r="AC104" s="443">
        <v>30</v>
      </c>
      <c r="AD104" s="390"/>
    </row>
    <row r="105" spans="1:30" ht="21" customHeight="1" thickBot="1">
      <c r="A105" s="413"/>
      <c r="B105" s="414"/>
      <c r="C105" s="454" t="s">
        <v>539</v>
      </c>
      <c r="D105" s="454"/>
      <c r="E105" s="454"/>
      <c r="F105" s="454"/>
      <c r="G105" s="455"/>
      <c r="H105" s="454"/>
      <c r="I105" s="65">
        <v>0</v>
      </c>
      <c r="J105" s="415" t="s">
        <v>463</v>
      </c>
      <c r="K105" s="415"/>
      <c r="L105" s="415"/>
      <c r="M105" s="415"/>
      <c r="N105" s="415"/>
      <c r="O105" s="415"/>
      <c r="P105" s="415"/>
      <c r="Q105" s="415"/>
      <c r="R105" s="65">
        <v>3</v>
      </c>
      <c r="S105" s="415" t="s">
        <v>502</v>
      </c>
      <c r="T105" s="415"/>
      <c r="U105" s="429"/>
      <c r="V105" s="352">
        <f t="shared" si="4"/>
        <v>105</v>
      </c>
      <c r="W105" s="436" t="str">
        <f t="shared" si="3"/>
        <v>✔</v>
      </c>
      <c r="Y105" s="400"/>
      <c r="Z105" s="443">
        <v>0</v>
      </c>
      <c r="AA105" s="443">
        <v>30</v>
      </c>
      <c r="AB105" s="443">
        <v>0</v>
      </c>
      <c r="AC105" s="443">
        <v>30</v>
      </c>
      <c r="AD105" s="390"/>
    </row>
    <row r="106" spans="1:30" ht="21" customHeight="1" thickBot="1">
      <c r="A106" s="413"/>
      <c r="B106" s="414"/>
      <c r="C106" s="454" t="s">
        <v>540</v>
      </c>
      <c r="D106" s="454"/>
      <c r="E106" s="454"/>
      <c r="F106" s="454"/>
      <c r="G106" s="455"/>
      <c r="H106" s="454"/>
      <c r="I106" s="65">
        <v>0</v>
      </c>
      <c r="J106" s="415" t="s">
        <v>463</v>
      </c>
      <c r="K106" s="415"/>
      <c r="L106" s="415"/>
      <c r="M106" s="415"/>
      <c r="N106" s="415"/>
      <c r="O106" s="415"/>
      <c r="P106" s="415"/>
      <c r="Q106" s="415"/>
      <c r="R106" s="65">
        <v>1</v>
      </c>
      <c r="S106" s="415" t="s">
        <v>502</v>
      </c>
      <c r="T106" s="415"/>
      <c r="U106" s="429"/>
      <c r="V106" s="352">
        <f t="shared" si="4"/>
        <v>106</v>
      </c>
      <c r="W106" s="436" t="str">
        <f t="shared" si="3"/>
        <v>✔</v>
      </c>
      <c r="Y106" s="400"/>
      <c r="Z106" s="443">
        <v>0</v>
      </c>
      <c r="AA106" s="443">
        <v>30</v>
      </c>
      <c r="AB106" s="443">
        <v>0</v>
      </c>
      <c r="AC106" s="443">
        <v>30</v>
      </c>
      <c r="AD106" s="390"/>
    </row>
    <row r="107" spans="1:30" ht="21" customHeight="1" thickBot="1">
      <c r="A107" s="413"/>
      <c r="B107" s="414"/>
      <c r="C107" s="454" t="s">
        <v>541</v>
      </c>
      <c r="D107" s="454"/>
      <c r="E107" s="454"/>
      <c r="F107" s="454"/>
      <c r="G107" s="455"/>
      <c r="H107" s="454"/>
      <c r="I107" s="65">
        <v>0</v>
      </c>
      <c r="J107" s="415" t="s">
        <v>463</v>
      </c>
      <c r="K107" s="415"/>
      <c r="L107" s="415"/>
      <c r="M107" s="415"/>
      <c r="N107" s="415"/>
      <c r="O107" s="415"/>
      <c r="P107" s="415"/>
      <c r="Q107" s="415"/>
      <c r="R107" s="65">
        <v>0</v>
      </c>
      <c r="S107" s="415" t="s">
        <v>502</v>
      </c>
      <c r="T107" s="414"/>
      <c r="U107" s="432"/>
      <c r="V107" s="352">
        <f t="shared" si="4"/>
        <v>107</v>
      </c>
      <c r="W107" s="436" t="str">
        <f t="shared" si="3"/>
        <v>✔</v>
      </c>
      <c r="Y107" s="400"/>
      <c r="Z107" s="443">
        <v>0</v>
      </c>
      <c r="AA107" s="443">
        <v>30</v>
      </c>
      <c r="AB107" s="443">
        <v>0</v>
      </c>
      <c r="AC107" s="443">
        <v>30</v>
      </c>
      <c r="AD107" s="390"/>
    </row>
    <row r="108" spans="1:30" ht="21" customHeight="1" thickBot="1">
      <c r="A108" s="413"/>
      <c r="B108" s="414"/>
      <c r="C108" s="454" t="s">
        <v>542</v>
      </c>
      <c r="D108" s="454"/>
      <c r="E108" s="454"/>
      <c r="F108" s="454"/>
      <c r="G108" s="455"/>
      <c r="H108" s="462"/>
      <c r="I108" s="65">
        <v>0</v>
      </c>
      <c r="J108" s="415" t="s">
        <v>463</v>
      </c>
      <c r="K108" s="415"/>
      <c r="L108" s="415"/>
      <c r="M108" s="415"/>
      <c r="N108" s="415"/>
      <c r="O108" s="415"/>
      <c r="P108" s="415"/>
      <c r="Q108" s="415"/>
      <c r="R108" s="65">
        <v>3</v>
      </c>
      <c r="S108" s="415" t="s">
        <v>502</v>
      </c>
      <c r="T108" s="414"/>
      <c r="U108" s="432"/>
      <c r="V108" s="352">
        <f t="shared" si="4"/>
        <v>108</v>
      </c>
      <c r="W108" s="436" t="str">
        <f t="shared" si="3"/>
        <v>✔</v>
      </c>
      <c r="Y108" s="400"/>
      <c r="Z108" s="443">
        <v>0</v>
      </c>
      <c r="AA108" s="443">
        <v>30</v>
      </c>
      <c r="AB108" s="443">
        <v>0</v>
      </c>
      <c r="AC108" s="443">
        <v>30</v>
      </c>
      <c r="AD108" s="390"/>
    </row>
    <row r="109" spans="1:30" ht="21" customHeight="1" thickBot="1">
      <c r="A109" s="413"/>
      <c r="B109" s="414"/>
      <c r="C109" s="454" t="s">
        <v>543</v>
      </c>
      <c r="D109" s="454"/>
      <c r="E109" s="454"/>
      <c r="F109" s="454"/>
      <c r="G109" s="455"/>
      <c r="H109" s="463"/>
      <c r="I109" s="65">
        <v>0</v>
      </c>
      <c r="J109" s="415" t="s">
        <v>463</v>
      </c>
      <c r="K109" s="415"/>
      <c r="L109" s="415"/>
      <c r="M109" s="415"/>
      <c r="N109" s="415"/>
      <c r="O109" s="415"/>
      <c r="P109" s="415"/>
      <c r="Q109" s="415"/>
      <c r="R109" s="65">
        <v>0</v>
      </c>
      <c r="S109" s="415" t="s">
        <v>502</v>
      </c>
      <c r="T109" s="414"/>
      <c r="U109" s="432"/>
      <c r="V109" s="352">
        <f t="shared" si="4"/>
        <v>109</v>
      </c>
      <c r="W109" s="436" t="str">
        <f t="shared" si="3"/>
        <v>✔</v>
      </c>
      <c r="Y109" s="400"/>
      <c r="Z109" s="443">
        <v>0</v>
      </c>
      <c r="AA109" s="443">
        <v>30</v>
      </c>
      <c r="AB109" s="443">
        <v>0</v>
      </c>
      <c r="AC109" s="443">
        <v>30</v>
      </c>
      <c r="AD109" s="390"/>
    </row>
    <row r="110" spans="1:30" ht="21" customHeight="1" thickBot="1">
      <c r="A110" s="413"/>
      <c r="B110" s="414"/>
      <c r="C110" s="454" t="s">
        <v>544</v>
      </c>
      <c r="D110" s="454"/>
      <c r="E110" s="454"/>
      <c r="F110" s="454"/>
      <c r="G110" s="455"/>
      <c r="H110" s="454"/>
      <c r="I110" s="65">
        <v>0</v>
      </c>
      <c r="J110" s="415" t="s">
        <v>463</v>
      </c>
      <c r="K110" s="454"/>
      <c r="L110" s="415"/>
      <c r="M110" s="415"/>
      <c r="N110" s="415"/>
      <c r="O110" s="415"/>
      <c r="P110" s="415"/>
      <c r="Q110" s="415"/>
      <c r="R110" s="65">
        <v>1</v>
      </c>
      <c r="S110" s="415" t="s">
        <v>502</v>
      </c>
      <c r="T110" s="415"/>
      <c r="U110" s="429"/>
      <c r="V110" s="352">
        <f t="shared" si="4"/>
        <v>110</v>
      </c>
      <c r="W110" s="436" t="str">
        <f t="shared" si="3"/>
        <v>✔</v>
      </c>
      <c r="Y110" s="400"/>
      <c r="Z110" s="443">
        <v>0</v>
      </c>
      <c r="AA110" s="443">
        <v>30</v>
      </c>
      <c r="AB110" s="443">
        <v>0</v>
      </c>
      <c r="AC110" s="443">
        <v>30</v>
      </c>
      <c r="AD110" s="390"/>
    </row>
    <row r="111" spans="1:30" ht="21" customHeight="1" thickBot="1">
      <c r="A111" s="413"/>
      <c r="B111" s="414"/>
      <c r="C111" s="454" t="s">
        <v>545</v>
      </c>
      <c r="D111" s="454"/>
      <c r="E111" s="454"/>
      <c r="F111" s="454"/>
      <c r="G111" s="455"/>
      <c r="H111" s="454"/>
      <c r="I111" s="65">
        <v>0</v>
      </c>
      <c r="J111" s="415" t="s">
        <v>463</v>
      </c>
      <c r="K111" s="415"/>
      <c r="L111" s="415"/>
      <c r="M111" s="415"/>
      <c r="N111" s="415"/>
      <c r="O111" s="415"/>
      <c r="P111" s="415"/>
      <c r="Q111" s="415"/>
      <c r="R111" s="65">
        <v>7</v>
      </c>
      <c r="S111" s="415" t="s">
        <v>502</v>
      </c>
      <c r="T111" s="415"/>
      <c r="U111" s="429"/>
      <c r="V111" s="352">
        <f t="shared" si="4"/>
        <v>111</v>
      </c>
      <c r="W111" s="436" t="str">
        <f t="shared" si="3"/>
        <v>✔</v>
      </c>
      <c r="Y111" s="400"/>
      <c r="Z111" s="443">
        <v>0</v>
      </c>
      <c r="AA111" s="443">
        <v>30</v>
      </c>
      <c r="AB111" s="443">
        <v>0</v>
      </c>
      <c r="AC111" s="443">
        <v>30</v>
      </c>
      <c r="AD111" s="390"/>
    </row>
    <row r="112" spans="1:30" ht="21" customHeight="1" thickBot="1">
      <c r="A112" s="413"/>
      <c r="B112" s="414"/>
      <c r="C112" s="454" t="s">
        <v>546</v>
      </c>
      <c r="D112" s="454"/>
      <c r="E112" s="454"/>
      <c r="F112" s="454"/>
      <c r="G112" s="455"/>
      <c r="H112" s="454"/>
      <c r="I112" s="65">
        <v>0</v>
      </c>
      <c r="J112" s="415" t="s">
        <v>463</v>
      </c>
      <c r="K112" s="415"/>
      <c r="L112" s="415"/>
      <c r="M112" s="415"/>
      <c r="N112" s="415"/>
      <c r="O112" s="415"/>
      <c r="P112" s="415"/>
      <c r="Q112" s="415"/>
      <c r="R112" s="65">
        <v>5</v>
      </c>
      <c r="S112" s="415" t="s">
        <v>502</v>
      </c>
      <c r="T112" s="415"/>
      <c r="U112" s="429"/>
      <c r="V112" s="352">
        <f t="shared" si="4"/>
        <v>112</v>
      </c>
      <c r="W112" s="436" t="str">
        <f t="shared" si="3"/>
        <v>✔</v>
      </c>
      <c r="Y112" s="400"/>
      <c r="Z112" s="443">
        <v>0</v>
      </c>
      <c r="AA112" s="443">
        <v>30</v>
      </c>
      <c r="AB112" s="443">
        <v>0</v>
      </c>
      <c r="AC112" s="443">
        <v>30</v>
      </c>
      <c r="AD112" s="390"/>
    </row>
    <row r="113" spans="1:30" ht="21" customHeight="1" thickBot="1">
      <c r="A113" s="413"/>
      <c r="B113" s="414"/>
      <c r="C113" s="454" t="s">
        <v>547</v>
      </c>
      <c r="D113" s="454"/>
      <c r="E113" s="454"/>
      <c r="F113" s="454"/>
      <c r="G113" s="455"/>
      <c r="H113" s="454"/>
      <c r="I113" s="65">
        <v>0</v>
      </c>
      <c r="J113" s="415" t="s">
        <v>463</v>
      </c>
      <c r="K113" s="415"/>
      <c r="L113" s="415"/>
      <c r="M113" s="415"/>
      <c r="N113" s="415"/>
      <c r="O113" s="415"/>
      <c r="P113" s="415"/>
      <c r="Q113" s="415"/>
      <c r="R113" s="65">
        <v>0</v>
      </c>
      <c r="S113" s="415" t="s">
        <v>502</v>
      </c>
      <c r="T113" s="415"/>
      <c r="U113" s="429"/>
      <c r="V113" s="352">
        <f t="shared" si="4"/>
        <v>113</v>
      </c>
      <c r="W113" s="436" t="str">
        <f t="shared" si="3"/>
        <v>✔</v>
      </c>
      <c r="Y113" s="400"/>
      <c r="Z113" s="443">
        <v>0</v>
      </c>
      <c r="AA113" s="443">
        <v>30</v>
      </c>
      <c r="AB113" s="443">
        <v>0</v>
      </c>
      <c r="AC113" s="443">
        <v>30</v>
      </c>
      <c r="AD113" s="390"/>
    </row>
    <row r="114" spans="1:30" ht="21" customHeight="1" thickBot="1">
      <c r="A114" s="413"/>
      <c r="B114" s="414"/>
      <c r="C114" s="454" t="s">
        <v>548</v>
      </c>
      <c r="D114" s="454"/>
      <c r="E114" s="454"/>
      <c r="F114" s="454"/>
      <c r="G114" s="455"/>
      <c r="H114" s="454"/>
      <c r="I114" s="65">
        <v>0</v>
      </c>
      <c r="J114" s="415" t="s">
        <v>463</v>
      </c>
      <c r="K114" s="415"/>
      <c r="L114" s="415"/>
      <c r="M114" s="415"/>
      <c r="N114" s="415"/>
      <c r="O114" s="415"/>
      <c r="P114" s="415"/>
      <c r="Q114" s="415"/>
      <c r="R114" s="65">
        <v>1</v>
      </c>
      <c r="S114" s="415" t="s">
        <v>502</v>
      </c>
      <c r="T114" s="415"/>
      <c r="U114" s="429"/>
      <c r="V114" s="352">
        <f t="shared" si="4"/>
        <v>114</v>
      </c>
      <c r="W114" s="436" t="str">
        <f t="shared" si="3"/>
        <v>✔</v>
      </c>
      <c r="Y114" s="400"/>
      <c r="Z114" s="443">
        <v>0</v>
      </c>
      <c r="AA114" s="443">
        <v>30</v>
      </c>
      <c r="AB114" s="443">
        <v>0</v>
      </c>
      <c r="AC114" s="443">
        <v>30</v>
      </c>
      <c r="AD114" s="390"/>
    </row>
    <row r="115" spans="1:30" ht="21" customHeight="1" thickBot="1">
      <c r="A115" s="413"/>
      <c r="B115" s="414"/>
      <c r="C115" s="454" t="s">
        <v>549</v>
      </c>
      <c r="D115" s="454"/>
      <c r="E115" s="454"/>
      <c r="F115" s="454"/>
      <c r="G115" s="455"/>
      <c r="H115" s="454"/>
      <c r="I115" s="65">
        <v>0</v>
      </c>
      <c r="J115" s="415" t="s">
        <v>463</v>
      </c>
      <c r="K115" s="415"/>
      <c r="L115" s="415"/>
      <c r="M115" s="415"/>
      <c r="N115" s="415"/>
      <c r="O115" s="415"/>
      <c r="P115" s="415"/>
      <c r="Q115" s="415"/>
      <c r="R115" s="65">
        <v>1</v>
      </c>
      <c r="S115" s="415" t="s">
        <v>502</v>
      </c>
      <c r="T115" s="415"/>
      <c r="U115" s="429"/>
      <c r="V115" s="352">
        <f t="shared" si="4"/>
        <v>115</v>
      </c>
      <c r="W115" s="436" t="str">
        <f t="shared" si="3"/>
        <v>✔</v>
      </c>
      <c r="Y115" s="400"/>
      <c r="Z115" s="443">
        <v>0</v>
      </c>
      <c r="AA115" s="443">
        <v>30</v>
      </c>
      <c r="AB115" s="443">
        <v>0</v>
      </c>
      <c r="AC115" s="443">
        <v>30</v>
      </c>
      <c r="AD115" s="390"/>
    </row>
    <row r="116" spans="1:30" ht="21" customHeight="1" thickBot="1">
      <c r="A116" s="413"/>
      <c r="B116" s="414"/>
      <c r="C116" s="454" t="s">
        <v>550</v>
      </c>
      <c r="D116" s="454"/>
      <c r="E116" s="454"/>
      <c r="F116" s="454"/>
      <c r="G116" s="455"/>
      <c r="H116" s="454"/>
      <c r="I116" s="65">
        <v>0</v>
      </c>
      <c r="J116" s="415" t="s">
        <v>463</v>
      </c>
      <c r="K116" s="415"/>
      <c r="L116" s="415"/>
      <c r="M116" s="415"/>
      <c r="N116" s="415"/>
      <c r="O116" s="415"/>
      <c r="P116" s="415"/>
      <c r="Q116" s="415"/>
      <c r="R116" s="65">
        <v>0</v>
      </c>
      <c r="S116" s="415" t="s">
        <v>502</v>
      </c>
      <c r="T116" s="415"/>
      <c r="U116" s="429"/>
      <c r="V116" s="352">
        <f t="shared" si="4"/>
        <v>116</v>
      </c>
      <c r="W116" s="436" t="str">
        <f t="shared" si="3"/>
        <v>✔</v>
      </c>
      <c r="Y116" s="400"/>
      <c r="Z116" s="443">
        <v>0</v>
      </c>
      <c r="AA116" s="443">
        <v>30</v>
      </c>
      <c r="AB116" s="443">
        <v>0</v>
      </c>
      <c r="AC116" s="443">
        <v>30</v>
      </c>
      <c r="AD116" s="390"/>
    </row>
    <row r="117" spans="1:30" ht="21" customHeight="1" thickBot="1">
      <c r="A117" s="413"/>
      <c r="B117" s="414"/>
      <c r="C117" s="454" t="s">
        <v>551</v>
      </c>
      <c r="D117" s="454"/>
      <c r="E117" s="454"/>
      <c r="F117" s="454"/>
      <c r="G117" s="455"/>
      <c r="H117" s="454"/>
      <c r="I117" s="65">
        <v>0</v>
      </c>
      <c r="J117" s="415" t="s">
        <v>463</v>
      </c>
      <c r="K117" s="415"/>
      <c r="L117" s="415"/>
      <c r="M117" s="415"/>
      <c r="N117" s="415"/>
      <c r="O117" s="415"/>
      <c r="P117" s="415"/>
      <c r="Q117" s="415"/>
      <c r="R117" s="65">
        <v>0</v>
      </c>
      <c r="S117" s="415" t="s">
        <v>502</v>
      </c>
      <c r="T117" s="415"/>
      <c r="U117" s="429"/>
      <c r="V117" s="352">
        <f t="shared" si="4"/>
        <v>117</v>
      </c>
      <c r="W117" s="436" t="str">
        <f t="shared" si="3"/>
        <v>✔</v>
      </c>
      <c r="Y117" s="400"/>
      <c r="Z117" s="443">
        <v>0</v>
      </c>
      <c r="AA117" s="443">
        <v>30</v>
      </c>
      <c r="AB117" s="443">
        <v>0</v>
      </c>
      <c r="AC117" s="443">
        <v>30</v>
      </c>
      <c r="AD117" s="390"/>
    </row>
    <row r="118" spans="1:30" ht="21" customHeight="1" thickBot="1">
      <c r="A118" s="413"/>
      <c r="B118" s="414"/>
      <c r="C118" s="454" t="s">
        <v>552</v>
      </c>
      <c r="D118" s="454"/>
      <c r="E118" s="454"/>
      <c r="F118" s="454"/>
      <c r="G118" s="455"/>
      <c r="H118" s="454"/>
      <c r="I118" s="65">
        <v>0</v>
      </c>
      <c r="J118" s="415" t="s">
        <v>463</v>
      </c>
      <c r="K118" s="415"/>
      <c r="L118" s="415"/>
      <c r="M118" s="415"/>
      <c r="N118" s="415"/>
      <c r="O118" s="415"/>
      <c r="P118" s="415"/>
      <c r="Q118" s="415"/>
      <c r="R118" s="65">
        <v>1</v>
      </c>
      <c r="S118" s="415" t="s">
        <v>502</v>
      </c>
      <c r="T118" s="415"/>
      <c r="U118" s="429"/>
      <c r="V118" s="352">
        <f t="shared" si="4"/>
        <v>118</v>
      </c>
      <c r="W118" s="436" t="str">
        <f t="shared" si="3"/>
        <v>✔</v>
      </c>
      <c r="Y118" s="400"/>
      <c r="Z118" s="443">
        <v>0</v>
      </c>
      <c r="AA118" s="443">
        <v>30</v>
      </c>
      <c r="AB118" s="443">
        <v>0</v>
      </c>
      <c r="AC118" s="443">
        <v>30</v>
      </c>
      <c r="AD118" s="390"/>
    </row>
    <row r="119" spans="1:30" ht="21" customHeight="1" thickBot="1">
      <c r="A119" s="413"/>
      <c r="B119" s="414"/>
      <c r="C119" s="454" t="s">
        <v>553</v>
      </c>
      <c r="D119" s="454"/>
      <c r="E119" s="454"/>
      <c r="F119" s="454"/>
      <c r="G119" s="455"/>
      <c r="H119" s="454"/>
      <c r="I119" s="65">
        <v>0</v>
      </c>
      <c r="J119" s="415" t="s">
        <v>463</v>
      </c>
      <c r="K119" s="415"/>
      <c r="L119" s="415"/>
      <c r="M119" s="415"/>
      <c r="N119" s="415"/>
      <c r="O119" s="415"/>
      <c r="P119" s="415"/>
      <c r="Q119" s="415"/>
      <c r="R119" s="65">
        <v>0</v>
      </c>
      <c r="S119" s="415" t="s">
        <v>502</v>
      </c>
      <c r="T119" s="415"/>
      <c r="U119" s="429"/>
      <c r="V119" s="352">
        <f t="shared" si="4"/>
        <v>119</v>
      </c>
      <c r="W119" s="436" t="str">
        <f t="shared" si="3"/>
        <v>✔</v>
      </c>
      <c r="Y119" s="400"/>
      <c r="Z119" s="443">
        <v>0</v>
      </c>
      <c r="AA119" s="443">
        <v>30</v>
      </c>
      <c r="AB119" s="443">
        <v>0</v>
      </c>
      <c r="AC119" s="443">
        <v>30</v>
      </c>
      <c r="AD119" s="390"/>
    </row>
    <row r="120" spans="1:30" ht="21" customHeight="1" thickBot="1">
      <c r="A120" s="413"/>
      <c r="B120" s="414"/>
      <c r="C120" s="454" t="s">
        <v>554</v>
      </c>
      <c r="D120" s="454"/>
      <c r="E120" s="454"/>
      <c r="F120" s="454"/>
      <c r="G120" s="455"/>
      <c r="H120" s="454"/>
      <c r="I120" s="65">
        <v>0</v>
      </c>
      <c r="J120" s="415" t="s">
        <v>463</v>
      </c>
      <c r="K120" s="415"/>
      <c r="L120" s="415"/>
      <c r="M120" s="415"/>
      <c r="N120" s="415"/>
      <c r="O120" s="415"/>
      <c r="P120" s="415"/>
      <c r="Q120" s="415"/>
      <c r="R120" s="65">
        <v>0</v>
      </c>
      <c r="S120" s="415" t="s">
        <v>502</v>
      </c>
      <c r="T120" s="415"/>
      <c r="U120" s="429"/>
      <c r="V120" s="352">
        <f t="shared" si="4"/>
        <v>120</v>
      </c>
      <c r="W120" s="436" t="str">
        <f t="shared" si="3"/>
        <v>✔</v>
      </c>
      <c r="Y120" s="400"/>
      <c r="Z120" s="443">
        <v>0</v>
      </c>
      <c r="AA120" s="443">
        <v>30</v>
      </c>
      <c r="AB120" s="443">
        <v>0</v>
      </c>
      <c r="AC120" s="443">
        <v>30</v>
      </c>
      <c r="AD120" s="390"/>
    </row>
    <row r="121" spans="1:30" ht="21" customHeight="1" thickBot="1">
      <c r="A121" s="413"/>
      <c r="B121" s="414"/>
      <c r="C121" s="454" t="s">
        <v>555</v>
      </c>
      <c r="D121" s="454"/>
      <c r="E121" s="454"/>
      <c r="F121" s="454"/>
      <c r="G121" s="455"/>
      <c r="H121" s="454"/>
      <c r="I121" s="65">
        <v>0</v>
      </c>
      <c r="J121" s="415" t="s">
        <v>463</v>
      </c>
      <c r="K121" s="415"/>
      <c r="L121" s="415"/>
      <c r="M121" s="415"/>
      <c r="N121" s="415"/>
      <c r="O121" s="415"/>
      <c r="P121" s="415"/>
      <c r="Q121" s="415"/>
      <c r="R121" s="65">
        <v>1</v>
      </c>
      <c r="S121" s="415" t="s">
        <v>502</v>
      </c>
      <c r="T121" s="415"/>
      <c r="U121" s="429"/>
      <c r="V121" s="352">
        <f t="shared" si="4"/>
        <v>121</v>
      </c>
      <c r="W121" s="436" t="str">
        <f t="shared" si="3"/>
        <v>✔</v>
      </c>
      <c r="Y121" s="400"/>
      <c r="Z121" s="443">
        <v>0</v>
      </c>
      <c r="AA121" s="443">
        <v>30</v>
      </c>
      <c r="AB121" s="443">
        <v>0</v>
      </c>
      <c r="AC121" s="443">
        <v>30</v>
      </c>
      <c r="AD121" s="390"/>
    </row>
    <row r="122" spans="1:30" ht="21" customHeight="1" thickBot="1">
      <c r="A122" s="413"/>
      <c r="B122" s="414"/>
      <c r="C122" s="454" t="s">
        <v>556</v>
      </c>
      <c r="D122" s="454"/>
      <c r="E122" s="454"/>
      <c r="F122" s="454"/>
      <c r="G122" s="455"/>
      <c r="H122" s="454"/>
      <c r="I122" s="65">
        <v>0</v>
      </c>
      <c r="J122" s="415" t="s">
        <v>463</v>
      </c>
      <c r="K122" s="415"/>
      <c r="L122" s="415"/>
      <c r="M122" s="415"/>
      <c r="N122" s="415"/>
      <c r="O122" s="415"/>
      <c r="P122" s="415"/>
      <c r="Q122" s="415"/>
      <c r="R122" s="65">
        <v>1</v>
      </c>
      <c r="S122" s="415" t="s">
        <v>502</v>
      </c>
      <c r="T122" s="415"/>
      <c r="U122" s="429"/>
      <c r="V122" s="352">
        <f t="shared" si="4"/>
        <v>122</v>
      </c>
      <c r="W122" s="436" t="str">
        <f t="shared" si="3"/>
        <v>✔</v>
      </c>
      <c r="Y122" s="400"/>
      <c r="Z122" s="443">
        <v>0</v>
      </c>
      <c r="AA122" s="443">
        <v>30</v>
      </c>
      <c r="AB122" s="443">
        <v>0</v>
      </c>
      <c r="AC122" s="443">
        <v>30</v>
      </c>
      <c r="AD122" s="390"/>
    </row>
    <row r="123" spans="1:30" ht="21" customHeight="1" thickBot="1">
      <c r="A123" s="413"/>
      <c r="B123" s="414"/>
      <c r="C123" s="454" t="s">
        <v>557</v>
      </c>
      <c r="D123" s="454"/>
      <c r="E123" s="454"/>
      <c r="F123" s="454"/>
      <c r="G123" s="455"/>
      <c r="H123" s="454"/>
      <c r="I123" s="65">
        <v>0</v>
      </c>
      <c r="J123" s="415" t="s">
        <v>463</v>
      </c>
      <c r="K123" s="415"/>
      <c r="L123" s="415"/>
      <c r="M123" s="415"/>
      <c r="N123" s="415"/>
      <c r="O123" s="415"/>
      <c r="P123" s="415"/>
      <c r="Q123" s="415"/>
      <c r="R123" s="65">
        <v>2</v>
      </c>
      <c r="S123" s="415" t="s">
        <v>502</v>
      </c>
      <c r="T123" s="415"/>
      <c r="U123" s="429"/>
      <c r="V123" s="352">
        <f t="shared" si="4"/>
        <v>123</v>
      </c>
      <c r="W123" s="436" t="str">
        <f t="shared" si="3"/>
        <v>✔</v>
      </c>
      <c r="Y123" s="400"/>
      <c r="Z123" s="443">
        <v>0</v>
      </c>
      <c r="AA123" s="443">
        <v>30</v>
      </c>
      <c r="AB123" s="443">
        <v>0</v>
      </c>
      <c r="AC123" s="443">
        <v>30</v>
      </c>
      <c r="AD123" s="390"/>
    </row>
    <row r="124" spans="1:30" ht="21" customHeight="1" thickBot="1">
      <c r="A124" s="413"/>
      <c r="B124" s="414"/>
      <c r="C124" s="454" t="s">
        <v>558</v>
      </c>
      <c r="D124" s="454"/>
      <c r="E124" s="454"/>
      <c r="F124" s="454"/>
      <c r="G124" s="455"/>
      <c r="H124" s="454"/>
      <c r="I124" s="65">
        <v>0</v>
      </c>
      <c r="J124" s="415" t="s">
        <v>463</v>
      </c>
      <c r="K124" s="415"/>
      <c r="L124" s="415"/>
      <c r="M124" s="415"/>
      <c r="N124" s="415"/>
      <c r="O124" s="415"/>
      <c r="P124" s="415"/>
      <c r="Q124" s="415"/>
      <c r="R124" s="65">
        <v>5</v>
      </c>
      <c r="S124" s="415" t="s">
        <v>502</v>
      </c>
      <c r="T124" s="415"/>
      <c r="U124" s="429"/>
      <c r="V124" s="352">
        <f t="shared" si="4"/>
        <v>124</v>
      </c>
      <c r="W124" s="436" t="str">
        <f t="shared" si="3"/>
        <v>✔</v>
      </c>
      <c r="Y124" s="400"/>
      <c r="Z124" s="443">
        <v>0</v>
      </c>
      <c r="AA124" s="443">
        <v>30</v>
      </c>
      <c r="AB124" s="443">
        <v>0</v>
      </c>
      <c r="AC124" s="443">
        <v>30</v>
      </c>
      <c r="AD124" s="390"/>
    </row>
    <row r="125" spans="1:30" ht="21" customHeight="1" thickBot="1">
      <c r="A125" s="413"/>
      <c r="B125" s="414"/>
      <c r="C125" s="454" t="s">
        <v>559</v>
      </c>
      <c r="D125" s="454"/>
      <c r="E125" s="454"/>
      <c r="F125" s="454"/>
      <c r="G125" s="455"/>
      <c r="H125" s="454"/>
      <c r="I125" s="65">
        <v>0</v>
      </c>
      <c r="J125" s="415" t="s">
        <v>463</v>
      </c>
      <c r="K125" s="415"/>
      <c r="L125" s="415"/>
      <c r="M125" s="415"/>
      <c r="N125" s="415"/>
      <c r="O125" s="415"/>
      <c r="P125" s="415"/>
      <c r="Q125" s="415"/>
      <c r="R125" s="65">
        <v>2</v>
      </c>
      <c r="S125" s="415" t="s">
        <v>502</v>
      </c>
      <c r="T125" s="415"/>
      <c r="U125" s="429"/>
      <c r="V125" s="352">
        <f t="shared" si="4"/>
        <v>125</v>
      </c>
      <c r="W125" s="436" t="str">
        <f t="shared" si="3"/>
        <v>✔</v>
      </c>
      <c r="Y125" s="400"/>
      <c r="Z125" s="443">
        <v>0</v>
      </c>
      <c r="AA125" s="443">
        <v>30</v>
      </c>
      <c r="AB125" s="443">
        <v>0</v>
      </c>
      <c r="AC125" s="443">
        <v>30</v>
      </c>
      <c r="AD125" s="390"/>
    </row>
    <row r="126" spans="1:30" ht="21" customHeight="1" thickBot="1">
      <c r="A126" s="413"/>
      <c r="B126" s="414"/>
      <c r="C126" s="454" t="s">
        <v>560</v>
      </c>
      <c r="D126" s="454"/>
      <c r="E126" s="454"/>
      <c r="F126" s="454"/>
      <c r="G126" s="455"/>
      <c r="H126" s="454"/>
      <c r="I126" s="65">
        <v>0</v>
      </c>
      <c r="J126" s="415" t="s">
        <v>463</v>
      </c>
      <c r="K126" s="415"/>
      <c r="L126" s="415"/>
      <c r="M126" s="415"/>
      <c r="N126" s="415"/>
      <c r="O126" s="415"/>
      <c r="P126" s="415"/>
      <c r="Q126" s="415"/>
      <c r="R126" s="65">
        <v>0</v>
      </c>
      <c r="S126" s="415" t="s">
        <v>502</v>
      </c>
      <c r="T126" s="415"/>
      <c r="U126" s="429"/>
      <c r="V126" s="352">
        <f t="shared" si="4"/>
        <v>126</v>
      </c>
      <c r="W126" s="436" t="str">
        <f t="shared" si="3"/>
        <v>✔</v>
      </c>
      <c r="Y126" s="400"/>
      <c r="Z126" s="443">
        <v>0</v>
      </c>
      <c r="AA126" s="443">
        <v>30</v>
      </c>
      <c r="AB126" s="443">
        <v>0</v>
      </c>
      <c r="AC126" s="443">
        <v>30</v>
      </c>
      <c r="AD126" s="390"/>
    </row>
    <row r="127" spans="1:30" ht="21" customHeight="1" thickBot="1">
      <c r="A127" s="413"/>
      <c r="B127" s="414"/>
      <c r="C127" s="454" t="s">
        <v>561</v>
      </c>
      <c r="D127" s="454"/>
      <c r="E127" s="454"/>
      <c r="F127" s="454"/>
      <c r="G127" s="455"/>
      <c r="H127" s="454"/>
      <c r="I127" s="65">
        <v>0</v>
      </c>
      <c r="J127" s="415" t="s">
        <v>463</v>
      </c>
      <c r="K127" s="415"/>
      <c r="L127" s="415"/>
      <c r="M127" s="415"/>
      <c r="N127" s="415"/>
      <c r="O127" s="415"/>
      <c r="P127" s="415"/>
      <c r="Q127" s="415"/>
      <c r="R127" s="65">
        <v>0</v>
      </c>
      <c r="S127" s="415" t="s">
        <v>502</v>
      </c>
      <c r="T127" s="415"/>
      <c r="U127" s="429"/>
      <c r="V127" s="352">
        <f t="shared" si="4"/>
        <v>127</v>
      </c>
      <c r="W127" s="436" t="str">
        <f t="shared" si="3"/>
        <v>✔</v>
      </c>
      <c r="Y127" s="400"/>
      <c r="Z127" s="443">
        <v>0</v>
      </c>
      <c r="AA127" s="443">
        <v>30</v>
      </c>
      <c r="AB127" s="443">
        <v>0</v>
      </c>
      <c r="AC127" s="443">
        <v>30</v>
      </c>
      <c r="AD127" s="390"/>
    </row>
    <row r="128" spans="1:30" ht="21" customHeight="1" thickBot="1">
      <c r="A128" s="413"/>
      <c r="B128" s="414"/>
      <c r="C128" s="454" t="s">
        <v>562</v>
      </c>
      <c r="D128" s="454"/>
      <c r="E128" s="454"/>
      <c r="F128" s="454"/>
      <c r="G128" s="455"/>
      <c r="H128" s="454"/>
      <c r="I128" s="65">
        <v>0</v>
      </c>
      <c r="J128" s="415" t="s">
        <v>463</v>
      </c>
      <c r="K128" s="415"/>
      <c r="L128" s="415"/>
      <c r="M128" s="415"/>
      <c r="N128" s="415"/>
      <c r="O128" s="415"/>
      <c r="P128" s="415"/>
      <c r="Q128" s="415"/>
      <c r="R128" s="65">
        <v>0</v>
      </c>
      <c r="S128" s="415" t="s">
        <v>502</v>
      </c>
      <c r="T128" s="415"/>
      <c r="U128" s="429"/>
      <c r="V128" s="352">
        <f t="shared" si="4"/>
        <v>128</v>
      </c>
      <c r="W128" s="436" t="str">
        <f t="shared" si="3"/>
        <v>✔</v>
      </c>
      <c r="Y128" s="400"/>
      <c r="Z128" s="443">
        <v>0</v>
      </c>
      <c r="AA128" s="443">
        <v>30</v>
      </c>
      <c r="AB128" s="443">
        <v>0</v>
      </c>
      <c r="AC128" s="443">
        <v>30</v>
      </c>
      <c r="AD128" s="390"/>
    </row>
    <row r="129" spans="1:30" ht="21" customHeight="1" thickBot="1">
      <c r="A129" s="413"/>
      <c r="B129" s="414"/>
      <c r="C129" s="454" t="s">
        <v>563</v>
      </c>
      <c r="D129" s="454"/>
      <c r="E129" s="454"/>
      <c r="F129" s="454"/>
      <c r="G129" s="455"/>
      <c r="H129" s="454"/>
      <c r="I129" s="65">
        <v>0</v>
      </c>
      <c r="J129" s="415" t="s">
        <v>463</v>
      </c>
      <c r="K129" s="415"/>
      <c r="L129" s="415"/>
      <c r="M129" s="415"/>
      <c r="N129" s="415"/>
      <c r="O129" s="415"/>
      <c r="P129" s="415"/>
      <c r="Q129" s="415"/>
      <c r="R129" s="65">
        <v>0</v>
      </c>
      <c r="S129" s="415" t="s">
        <v>502</v>
      </c>
      <c r="T129" s="415"/>
      <c r="U129" s="429"/>
      <c r="V129" s="352">
        <f t="shared" si="4"/>
        <v>129</v>
      </c>
      <c r="W129" s="436" t="str">
        <f t="shared" si="3"/>
        <v>✔</v>
      </c>
      <c r="Y129" s="400"/>
      <c r="Z129" s="443">
        <v>0</v>
      </c>
      <c r="AA129" s="443">
        <v>30</v>
      </c>
      <c r="AB129" s="443">
        <v>0</v>
      </c>
      <c r="AC129" s="443">
        <v>30</v>
      </c>
      <c r="AD129" s="390"/>
    </row>
    <row r="130" spans="1:30" ht="21" customHeight="1" thickBot="1">
      <c r="A130" s="413"/>
      <c r="B130" s="414"/>
      <c r="C130" s="454" t="s">
        <v>564</v>
      </c>
      <c r="D130" s="454"/>
      <c r="E130" s="454"/>
      <c r="F130" s="454"/>
      <c r="G130" s="455"/>
      <c r="H130" s="454"/>
      <c r="I130" s="65">
        <v>0</v>
      </c>
      <c r="J130" s="415" t="s">
        <v>463</v>
      </c>
      <c r="K130" s="415"/>
      <c r="L130" s="415"/>
      <c r="M130" s="415"/>
      <c r="N130" s="415"/>
      <c r="O130" s="415"/>
      <c r="P130" s="415"/>
      <c r="Q130" s="415"/>
      <c r="R130" s="65">
        <v>10</v>
      </c>
      <c r="S130" s="415" t="s">
        <v>502</v>
      </c>
      <c r="T130" s="415"/>
      <c r="U130" s="429"/>
      <c r="V130" s="352">
        <f t="shared" si="4"/>
        <v>130</v>
      </c>
      <c r="W130" s="436" t="str">
        <f t="shared" si="3"/>
        <v>✔</v>
      </c>
      <c r="Y130" s="400"/>
      <c r="Z130" s="443">
        <v>0</v>
      </c>
      <c r="AA130" s="443">
        <v>30</v>
      </c>
      <c r="AB130" s="443">
        <v>0</v>
      </c>
      <c r="AC130" s="456">
        <v>70</v>
      </c>
      <c r="AD130" s="390"/>
    </row>
    <row r="131" spans="1:30" ht="21" customHeight="1" thickBot="1">
      <c r="A131" s="413"/>
      <c r="B131" s="414"/>
      <c r="C131" s="454" t="s">
        <v>565</v>
      </c>
      <c r="D131" s="454"/>
      <c r="E131" s="454"/>
      <c r="F131" s="454"/>
      <c r="G131" s="455"/>
      <c r="H131" s="454"/>
      <c r="I131" s="65">
        <v>0</v>
      </c>
      <c r="J131" s="415" t="s">
        <v>463</v>
      </c>
      <c r="K131" s="415"/>
      <c r="L131" s="415"/>
      <c r="M131" s="415"/>
      <c r="N131" s="415"/>
      <c r="O131" s="415"/>
      <c r="P131" s="415"/>
      <c r="Q131" s="415"/>
      <c r="R131" s="65">
        <v>0</v>
      </c>
      <c r="S131" s="415" t="s">
        <v>502</v>
      </c>
      <c r="T131" s="415"/>
      <c r="U131" s="429"/>
      <c r="V131" s="352">
        <f t="shared" si="4"/>
        <v>131</v>
      </c>
      <c r="W131" s="436" t="str">
        <f t="shared" si="3"/>
        <v>✔</v>
      </c>
      <c r="Y131" s="400"/>
      <c r="Z131" s="443">
        <v>0</v>
      </c>
      <c r="AA131" s="443">
        <v>30</v>
      </c>
      <c r="AB131" s="443">
        <v>0</v>
      </c>
      <c r="AC131" s="443">
        <v>30</v>
      </c>
      <c r="AD131" s="390"/>
    </row>
    <row r="132" spans="1:30" ht="21" customHeight="1" thickBot="1">
      <c r="A132" s="413"/>
      <c r="B132" s="414"/>
      <c r="C132" s="454" t="s">
        <v>566</v>
      </c>
      <c r="D132" s="454"/>
      <c r="E132" s="454"/>
      <c r="F132" s="454"/>
      <c r="G132" s="455"/>
      <c r="H132" s="454"/>
      <c r="I132" s="65">
        <v>0</v>
      </c>
      <c r="J132" s="415" t="s">
        <v>463</v>
      </c>
      <c r="K132" s="415"/>
      <c r="L132" s="415"/>
      <c r="M132" s="415"/>
      <c r="N132" s="415"/>
      <c r="O132" s="415"/>
      <c r="P132" s="415"/>
      <c r="Q132" s="415"/>
      <c r="R132" s="65">
        <v>0</v>
      </c>
      <c r="S132" s="415" t="s">
        <v>502</v>
      </c>
      <c r="T132" s="415"/>
      <c r="U132" s="429"/>
      <c r="V132" s="352">
        <f t="shared" si="4"/>
        <v>132</v>
      </c>
      <c r="W132" s="436" t="str">
        <f t="shared" ref="W132:W148" si="5">IF(OR(I132="",R132=""),"未入力あり","✔")</f>
        <v>✔</v>
      </c>
      <c r="Y132" s="400"/>
      <c r="Z132" s="443">
        <v>0</v>
      </c>
      <c r="AA132" s="443">
        <v>30</v>
      </c>
      <c r="AB132" s="443">
        <v>0</v>
      </c>
      <c r="AC132" s="443">
        <v>30</v>
      </c>
      <c r="AD132" s="390"/>
    </row>
    <row r="133" spans="1:30" ht="21" customHeight="1" thickBot="1">
      <c r="A133" s="413"/>
      <c r="B133" s="414"/>
      <c r="C133" s="454" t="s">
        <v>567</v>
      </c>
      <c r="D133" s="454"/>
      <c r="E133" s="454"/>
      <c r="F133" s="454"/>
      <c r="G133" s="455"/>
      <c r="H133" s="454"/>
      <c r="I133" s="65">
        <v>0</v>
      </c>
      <c r="J133" s="415" t="s">
        <v>463</v>
      </c>
      <c r="K133" s="415"/>
      <c r="L133" s="415"/>
      <c r="M133" s="415"/>
      <c r="N133" s="415"/>
      <c r="O133" s="415"/>
      <c r="P133" s="415"/>
      <c r="Q133" s="415"/>
      <c r="R133" s="65">
        <v>1</v>
      </c>
      <c r="S133" s="415" t="s">
        <v>502</v>
      </c>
      <c r="T133" s="415"/>
      <c r="U133" s="429"/>
      <c r="V133" s="352">
        <f t="shared" si="4"/>
        <v>133</v>
      </c>
      <c r="W133" s="436" t="str">
        <f t="shared" si="5"/>
        <v>✔</v>
      </c>
      <c r="Y133" s="400"/>
      <c r="Z133" s="443">
        <v>0</v>
      </c>
      <c r="AA133" s="443">
        <v>30</v>
      </c>
      <c r="AB133" s="443">
        <v>0</v>
      </c>
      <c r="AC133" s="443">
        <v>30</v>
      </c>
      <c r="AD133" s="390"/>
    </row>
    <row r="134" spans="1:30" ht="21" customHeight="1" thickBot="1">
      <c r="A134" s="413"/>
      <c r="B134" s="414"/>
      <c r="C134" s="454" t="s">
        <v>568</v>
      </c>
      <c r="D134" s="454"/>
      <c r="E134" s="454"/>
      <c r="F134" s="454"/>
      <c r="G134" s="455"/>
      <c r="H134" s="454"/>
      <c r="I134" s="65">
        <v>0</v>
      </c>
      <c r="J134" s="415" t="s">
        <v>463</v>
      </c>
      <c r="K134" s="415"/>
      <c r="L134" s="415"/>
      <c r="M134" s="415"/>
      <c r="N134" s="415"/>
      <c r="O134" s="415"/>
      <c r="P134" s="415"/>
      <c r="Q134" s="415"/>
      <c r="R134" s="65">
        <v>4</v>
      </c>
      <c r="S134" s="415" t="s">
        <v>502</v>
      </c>
      <c r="T134" s="415"/>
      <c r="U134" s="429"/>
      <c r="V134" s="352">
        <f t="shared" si="4"/>
        <v>134</v>
      </c>
      <c r="W134" s="436" t="str">
        <f t="shared" si="5"/>
        <v>✔</v>
      </c>
      <c r="Y134" s="400"/>
      <c r="Z134" s="443">
        <v>0</v>
      </c>
      <c r="AA134" s="443">
        <v>30</v>
      </c>
      <c r="AB134" s="443">
        <v>0</v>
      </c>
      <c r="AC134" s="443">
        <v>30</v>
      </c>
      <c r="AD134" s="390"/>
    </row>
    <row r="135" spans="1:30" ht="21" customHeight="1" thickBot="1">
      <c r="A135" s="413"/>
      <c r="B135" s="414"/>
      <c r="C135" s="454" t="s">
        <v>569</v>
      </c>
      <c r="D135" s="454"/>
      <c r="E135" s="454"/>
      <c r="F135" s="454"/>
      <c r="G135" s="455"/>
      <c r="H135" s="454"/>
      <c r="I135" s="65">
        <v>0</v>
      </c>
      <c r="J135" s="415" t="s">
        <v>463</v>
      </c>
      <c r="K135" s="415"/>
      <c r="L135" s="415"/>
      <c r="M135" s="415"/>
      <c r="N135" s="415"/>
      <c r="O135" s="415"/>
      <c r="P135" s="415"/>
      <c r="Q135" s="415"/>
      <c r="R135" s="65">
        <v>1</v>
      </c>
      <c r="S135" s="415" t="s">
        <v>502</v>
      </c>
      <c r="T135" s="415"/>
      <c r="U135" s="429"/>
      <c r="V135" s="352">
        <f t="shared" si="4"/>
        <v>135</v>
      </c>
      <c r="W135" s="436" t="str">
        <f t="shared" si="5"/>
        <v>✔</v>
      </c>
      <c r="Y135" s="400"/>
      <c r="Z135" s="443">
        <v>0</v>
      </c>
      <c r="AA135" s="443">
        <v>30</v>
      </c>
      <c r="AB135" s="443">
        <v>0</v>
      </c>
      <c r="AC135" s="443">
        <v>30</v>
      </c>
      <c r="AD135" s="390"/>
    </row>
    <row r="136" spans="1:30" ht="21" customHeight="1" thickBot="1">
      <c r="A136" s="413"/>
      <c r="B136" s="414"/>
      <c r="C136" s="454" t="s">
        <v>570</v>
      </c>
      <c r="D136" s="454"/>
      <c r="E136" s="454"/>
      <c r="F136" s="454"/>
      <c r="G136" s="455"/>
      <c r="H136" s="454"/>
      <c r="I136" s="65">
        <v>0</v>
      </c>
      <c r="J136" s="415" t="s">
        <v>463</v>
      </c>
      <c r="K136" s="415"/>
      <c r="L136" s="415"/>
      <c r="M136" s="415"/>
      <c r="N136" s="415"/>
      <c r="O136" s="415"/>
      <c r="P136" s="415"/>
      <c r="Q136" s="415"/>
      <c r="R136" s="65">
        <v>1</v>
      </c>
      <c r="S136" s="415" t="s">
        <v>502</v>
      </c>
      <c r="T136" s="415"/>
      <c r="U136" s="429"/>
      <c r="V136" s="352">
        <f t="shared" si="4"/>
        <v>136</v>
      </c>
      <c r="W136" s="436" t="str">
        <f t="shared" si="5"/>
        <v>✔</v>
      </c>
      <c r="Y136" s="400"/>
      <c r="Z136" s="443">
        <v>0</v>
      </c>
      <c r="AA136" s="443">
        <v>30</v>
      </c>
      <c r="AB136" s="443">
        <v>0</v>
      </c>
      <c r="AC136" s="443">
        <v>30</v>
      </c>
      <c r="AD136" s="390"/>
    </row>
    <row r="137" spans="1:30" ht="21" customHeight="1" thickBot="1">
      <c r="A137" s="413"/>
      <c r="B137" s="414"/>
      <c r="C137" s="454" t="s">
        <v>571</v>
      </c>
      <c r="D137" s="454"/>
      <c r="E137" s="454"/>
      <c r="F137" s="454"/>
      <c r="G137" s="455"/>
      <c r="H137" s="454"/>
      <c r="I137" s="65">
        <v>0</v>
      </c>
      <c r="J137" s="415" t="s">
        <v>463</v>
      </c>
      <c r="K137" s="415"/>
      <c r="L137" s="415"/>
      <c r="M137" s="415"/>
      <c r="N137" s="415"/>
      <c r="O137" s="415"/>
      <c r="P137" s="415"/>
      <c r="Q137" s="415"/>
      <c r="R137" s="65">
        <v>0</v>
      </c>
      <c r="S137" s="415" t="s">
        <v>502</v>
      </c>
      <c r="T137" s="415"/>
      <c r="U137" s="429"/>
      <c r="V137" s="352">
        <f t="shared" si="4"/>
        <v>137</v>
      </c>
      <c r="W137" s="436" t="str">
        <f t="shared" si="5"/>
        <v>✔</v>
      </c>
      <c r="Y137" s="400"/>
      <c r="Z137" s="443">
        <v>0</v>
      </c>
      <c r="AA137" s="443">
        <v>30</v>
      </c>
      <c r="AB137" s="443">
        <v>0</v>
      </c>
      <c r="AC137" s="443">
        <v>30</v>
      </c>
      <c r="AD137" s="390"/>
    </row>
    <row r="138" spans="1:30" ht="21" customHeight="1" thickBot="1">
      <c r="A138" s="413"/>
      <c r="B138" s="414"/>
      <c r="C138" s="454" t="s">
        <v>572</v>
      </c>
      <c r="D138" s="454"/>
      <c r="E138" s="454"/>
      <c r="F138" s="454"/>
      <c r="G138" s="455"/>
      <c r="H138" s="454"/>
      <c r="I138" s="65">
        <v>0</v>
      </c>
      <c r="J138" s="415" t="s">
        <v>463</v>
      </c>
      <c r="K138" s="415"/>
      <c r="L138" s="415"/>
      <c r="M138" s="415"/>
      <c r="N138" s="415"/>
      <c r="O138" s="415"/>
      <c r="P138" s="415"/>
      <c r="Q138" s="415"/>
      <c r="R138" s="65">
        <v>2</v>
      </c>
      <c r="S138" s="415" t="s">
        <v>502</v>
      </c>
      <c r="T138" s="415"/>
      <c r="U138" s="429"/>
      <c r="V138" s="352">
        <f t="shared" si="4"/>
        <v>138</v>
      </c>
      <c r="W138" s="436" t="str">
        <f t="shared" si="5"/>
        <v>✔</v>
      </c>
      <c r="Y138" s="400"/>
      <c r="Z138" s="443">
        <v>0</v>
      </c>
      <c r="AA138" s="443">
        <v>30</v>
      </c>
      <c r="AB138" s="443">
        <v>0</v>
      </c>
      <c r="AC138" s="443">
        <v>30</v>
      </c>
      <c r="AD138" s="390"/>
    </row>
    <row r="139" spans="1:30" ht="21" customHeight="1" thickBot="1">
      <c r="A139" s="413"/>
      <c r="B139" s="414"/>
      <c r="C139" s="454" t="s">
        <v>573</v>
      </c>
      <c r="D139" s="454"/>
      <c r="E139" s="454"/>
      <c r="F139" s="454"/>
      <c r="G139" s="455"/>
      <c r="H139" s="454"/>
      <c r="I139" s="65">
        <v>0</v>
      </c>
      <c r="J139" s="415" t="s">
        <v>463</v>
      </c>
      <c r="K139" s="415"/>
      <c r="L139" s="415"/>
      <c r="M139" s="415"/>
      <c r="N139" s="415"/>
      <c r="O139" s="415"/>
      <c r="P139" s="415"/>
      <c r="Q139" s="415"/>
      <c r="R139" s="65">
        <v>2</v>
      </c>
      <c r="S139" s="415" t="s">
        <v>502</v>
      </c>
      <c r="T139" s="415"/>
      <c r="U139" s="429"/>
      <c r="V139" s="352">
        <f t="shared" si="4"/>
        <v>139</v>
      </c>
      <c r="W139" s="436" t="str">
        <f t="shared" si="5"/>
        <v>✔</v>
      </c>
      <c r="Y139" s="400"/>
      <c r="Z139" s="443">
        <v>0</v>
      </c>
      <c r="AA139" s="443">
        <v>30</v>
      </c>
      <c r="AB139" s="443">
        <v>0</v>
      </c>
      <c r="AC139" s="443">
        <v>30</v>
      </c>
      <c r="AD139" s="390"/>
    </row>
    <row r="140" spans="1:30" ht="21" customHeight="1" thickBot="1">
      <c r="A140" s="413"/>
      <c r="B140" s="414"/>
      <c r="C140" s="454" t="s">
        <v>574</v>
      </c>
      <c r="D140" s="454"/>
      <c r="E140" s="454"/>
      <c r="F140" s="454"/>
      <c r="G140" s="455"/>
      <c r="H140" s="454"/>
      <c r="I140" s="65">
        <v>0</v>
      </c>
      <c r="J140" s="415" t="s">
        <v>463</v>
      </c>
      <c r="K140" s="415"/>
      <c r="L140" s="415"/>
      <c r="M140" s="415"/>
      <c r="N140" s="415"/>
      <c r="O140" s="415"/>
      <c r="P140" s="415"/>
      <c r="Q140" s="415"/>
      <c r="R140" s="65">
        <v>1</v>
      </c>
      <c r="S140" s="415" t="s">
        <v>463</v>
      </c>
      <c r="T140" s="415"/>
      <c r="U140" s="429"/>
      <c r="V140" s="352">
        <f t="shared" si="4"/>
        <v>140</v>
      </c>
      <c r="W140" s="436" t="str">
        <f t="shared" si="5"/>
        <v>✔</v>
      </c>
      <c r="Y140" s="400"/>
      <c r="Z140" s="443">
        <v>0</v>
      </c>
      <c r="AA140" s="443">
        <v>30</v>
      </c>
      <c r="AB140" s="443">
        <v>0</v>
      </c>
      <c r="AC140" s="443">
        <v>30</v>
      </c>
      <c r="AD140" s="390"/>
    </row>
    <row r="141" spans="1:30" ht="21" customHeight="1" thickBot="1">
      <c r="A141" s="413"/>
      <c r="B141" s="414"/>
      <c r="C141" s="454" t="s">
        <v>575</v>
      </c>
      <c r="D141" s="454"/>
      <c r="E141" s="454"/>
      <c r="F141" s="454"/>
      <c r="G141" s="455"/>
      <c r="H141" s="454"/>
      <c r="I141" s="65">
        <v>0</v>
      </c>
      <c r="J141" s="415" t="s">
        <v>463</v>
      </c>
      <c r="K141" s="415"/>
      <c r="L141" s="415"/>
      <c r="M141" s="415"/>
      <c r="N141" s="415"/>
      <c r="O141" s="415"/>
      <c r="P141" s="415"/>
      <c r="Q141" s="415"/>
      <c r="R141" s="65">
        <v>0</v>
      </c>
      <c r="S141" s="415" t="s">
        <v>502</v>
      </c>
      <c r="T141" s="415"/>
      <c r="U141" s="429"/>
      <c r="V141" s="352">
        <f t="shared" si="4"/>
        <v>141</v>
      </c>
      <c r="W141" s="436" t="str">
        <f t="shared" si="5"/>
        <v>✔</v>
      </c>
      <c r="Y141" s="400"/>
      <c r="Z141" s="443">
        <v>0</v>
      </c>
      <c r="AA141" s="443">
        <v>30</v>
      </c>
      <c r="AB141" s="443">
        <v>0</v>
      </c>
      <c r="AC141" s="443">
        <v>30</v>
      </c>
      <c r="AD141" s="390"/>
    </row>
    <row r="142" spans="1:30" ht="21" customHeight="1" thickBot="1">
      <c r="A142" s="413"/>
      <c r="B142" s="414"/>
      <c r="C142" s="464" t="s">
        <v>576</v>
      </c>
      <c r="D142" s="464"/>
      <c r="E142" s="464"/>
      <c r="F142" s="464"/>
      <c r="G142" s="464"/>
      <c r="H142" s="465"/>
      <c r="I142" s="65">
        <v>0</v>
      </c>
      <c r="J142" s="415" t="s">
        <v>463</v>
      </c>
      <c r="K142" s="415"/>
      <c r="L142" s="415"/>
      <c r="M142" s="415"/>
      <c r="N142" s="415"/>
      <c r="O142" s="415"/>
      <c r="P142" s="415"/>
      <c r="Q142" s="415"/>
      <c r="R142" s="65">
        <v>0</v>
      </c>
      <c r="S142" s="415" t="s">
        <v>502</v>
      </c>
      <c r="T142" s="415"/>
      <c r="U142" s="429"/>
      <c r="V142" s="352">
        <f t="shared" si="4"/>
        <v>142</v>
      </c>
      <c r="W142" s="436" t="str">
        <f t="shared" si="5"/>
        <v>✔</v>
      </c>
      <c r="Y142" s="400"/>
      <c r="Z142" s="443">
        <v>0</v>
      </c>
      <c r="AA142" s="443">
        <v>30</v>
      </c>
      <c r="AB142" s="443">
        <v>0</v>
      </c>
      <c r="AC142" s="443">
        <v>30</v>
      </c>
      <c r="AD142" s="390"/>
    </row>
    <row r="143" spans="1:30" ht="21" customHeight="1" thickBot="1">
      <c r="A143" s="413"/>
      <c r="B143" s="414"/>
      <c r="C143" s="454" t="s">
        <v>577</v>
      </c>
      <c r="D143" s="454"/>
      <c r="E143" s="454"/>
      <c r="F143" s="461"/>
      <c r="G143" s="455"/>
      <c r="H143" s="455"/>
      <c r="I143" s="65">
        <v>0</v>
      </c>
      <c r="J143" s="415" t="s">
        <v>463</v>
      </c>
      <c r="K143" s="415"/>
      <c r="L143" s="415"/>
      <c r="M143" s="415"/>
      <c r="N143" s="415"/>
      <c r="O143" s="415"/>
      <c r="P143" s="415"/>
      <c r="Q143" s="415"/>
      <c r="R143" s="65">
        <v>0</v>
      </c>
      <c r="S143" s="415" t="s">
        <v>502</v>
      </c>
      <c r="T143" s="415"/>
      <c r="U143" s="429"/>
      <c r="V143" s="352">
        <f t="shared" si="4"/>
        <v>143</v>
      </c>
      <c r="W143" s="436" t="str">
        <f t="shared" si="5"/>
        <v>✔</v>
      </c>
      <c r="Y143" s="400"/>
      <c r="Z143" s="443">
        <v>0</v>
      </c>
      <c r="AA143" s="443">
        <v>30</v>
      </c>
      <c r="AB143" s="443">
        <v>0</v>
      </c>
      <c r="AC143" s="443">
        <v>30</v>
      </c>
      <c r="AD143" s="390"/>
    </row>
    <row r="144" spans="1:30" ht="21" customHeight="1" thickBot="1">
      <c r="A144" s="413"/>
      <c r="B144" s="414"/>
      <c r="C144" s="454" t="s">
        <v>578</v>
      </c>
      <c r="D144" s="454"/>
      <c r="E144" s="454"/>
      <c r="F144" s="454"/>
      <c r="G144" s="455"/>
      <c r="H144" s="454"/>
      <c r="I144" s="65">
        <v>0</v>
      </c>
      <c r="J144" s="415" t="s">
        <v>463</v>
      </c>
      <c r="K144" s="415"/>
      <c r="L144" s="415"/>
      <c r="M144" s="415"/>
      <c r="N144" s="415"/>
      <c r="O144" s="415"/>
      <c r="P144" s="415"/>
      <c r="Q144" s="415"/>
      <c r="R144" s="65">
        <v>0</v>
      </c>
      <c r="S144" s="415" t="s">
        <v>502</v>
      </c>
      <c r="T144" s="415"/>
      <c r="U144" s="429"/>
      <c r="V144" s="352">
        <f t="shared" si="4"/>
        <v>144</v>
      </c>
      <c r="W144" s="436" t="str">
        <f t="shared" si="5"/>
        <v>✔</v>
      </c>
      <c r="Y144" s="400"/>
      <c r="Z144" s="443">
        <v>0</v>
      </c>
      <c r="AA144" s="443">
        <v>30</v>
      </c>
      <c r="AB144" s="443">
        <v>0</v>
      </c>
      <c r="AC144" s="443">
        <v>30</v>
      </c>
      <c r="AD144" s="390"/>
    </row>
    <row r="145" spans="1:30" ht="21" customHeight="1" thickBot="1">
      <c r="A145" s="413"/>
      <c r="B145" s="414"/>
      <c r="C145" s="457" t="s">
        <v>579</v>
      </c>
      <c r="D145" s="466"/>
      <c r="E145" s="466"/>
      <c r="F145" s="466"/>
      <c r="G145" s="467"/>
      <c r="H145" s="466"/>
      <c r="I145" s="65">
        <v>0</v>
      </c>
      <c r="J145" s="415" t="s">
        <v>463</v>
      </c>
      <c r="K145" s="415"/>
      <c r="L145" s="415"/>
      <c r="M145" s="415"/>
      <c r="N145" s="415"/>
      <c r="O145" s="415"/>
      <c r="P145" s="415"/>
      <c r="Q145" s="415"/>
      <c r="R145" s="65">
        <v>0</v>
      </c>
      <c r="S145" s="415" t="s">
        <v>502</v>
      </c>
      <c r="T145" s="415"/>
      <c r="U145" s="429"/>
      <c r="V145" s="352">
        <f t="shared" ref="V145:V208" si="6">+ROW()</f>
        <v>145</v>
      </c>
      <c r="W145" s="436" t="str">
        <f t="shared" si="5"/>
        <v>✔</v>
      </c>
      <c r="Y145" s="400"/>
      <c r="Z145" s="443">
        <v>0</v>
      </c>
      <c r="AA145" s="443">
        <v>30</v>
      </c>
      <c r="AB145" s="443">
        <v>0</v>
      </c>
      <c r="AC145" s="443">
        <v>30</v>
      </c>
      <c r="AD145" s="390"/>
    </row>
    <row r="146" spans="1:30" ht="21" customHeight="1" thickBot="1">
      <c r="A146" s="413"/>
      <c r="B146" s="414"/>
      <c r="C146" s="454" t="s">
        <v>580</v>
      </c>
      <c r="D146" s="466"/>
      <c r="E146" s="466"/>
      <c r="F146" s="466"/>
      <c r="G146" s="467"/>
      <c r="H146" s="466"/>
      <c r="I146" s="65">
        <v>0</v>
      </c>
      <c r="J146" s="415" t="s">
        <v>581</v>
      </c>
      <c r="K146" s="415"/>
      <c r="L146" s="415"/>
      <c r="M146" s="415"/>
      <c r="N146" s="415"/>
      <c r="O146" s="415"/>
      <c r="P146" s="415"/>
      <c r="Q146" s="415"/>
      <c r="R146" s="65">
        <v>1</v>
      </c>
      <c r="S146" s="415" t="s">
        <v>581</v>
      </c>
      <c r="T146" s="415"/>
      <c r="U146" s="429"/>
      <c r="V146" s="352">
        <f t="shared" si="6"/>
        <v>146</v>
      </c>
      <c r="W146" s="436" t="str">
        <f t="shared" si="5"/>
        <v>✔</v>
      </c>
      <c r="Y146" s="400"/>
      <c r="Z146" s="443">
        <v>0</v>
      </c>
      <c r="AA146" s="443">
        <v>30</v>
      </c>
      <c r="AB146" s="443">
        <v>0</v>
      </c>
      <c r="AC146" s="443">
        <v>30</v>
      </c>
      <c r="AD146" s="390"/>
    </row>
    <row r="147" spans="1:30" ht="21" customHeight="1" thickBot="1">
      <c r="A147" s="413"/>
      <c r="B147" s="414"/>
      <c r="C147" s="454" t="s">
        <v>582</v>
      </c>
      <c r="D147" s="454"/>
      <c r="E147" s="454"/>
      <c r="F147" s="454"/>
      <c r="G147" s="455"/>
      <c r="H147" s="454"/>
      <c r="I147" s="65">
        <v>0</v>
      </c>
      <c r="J147" s="415" t="s">
        <v>463</v>
      </c>
      <c r="K147" s="415"/>
      <c r="L147" s="415"/>
      <c r="M147" s="415"/>
      <c r="N147" s="415"/>
      <c r="O147" s="415"/>
      <c r="P147" s="415"/>
      <c r="Q147" s="415"/>
      <c r="R147" s="65">
        <v>0</v>
      </c>
      <c r="S147" s="415" t="s">
        <v>502</v>
      </c>
      <c r="T147" s="415"/>
      <c r="U147" s="429"/>
      <c r="V147" s="352">
        <f t="shared" si="6"/>
        <v>147</v>
      </c>
      <c r="W147" s="436" t="str">
        <f t="shared" si="5"/>
        <v>✔</v>
      </c>
      <c r="Y147" s="400"/>
      <c r="Z147" s="443">
        <v>0</v>
      </c>
      <c r="AA147" s="443">
        <v>30</v>
      </c>
      <c r="AB147" s="443">
        <v>0</v>
      </c>
      <c r="AC147" s="443">
        <v>30</v>
      </c>
      <c r="AD147" s="390"/>
    </row>
    <row r="148" spans="1:30" ht="21" customHeight="1" thickBot="1">
      <c r="A148" s="413"/>
      <c r="B148" s="414"/>
      <c r="C148" s="454" t="s">
        <v>583</v>
      </c>
      <c r="D148" s="466"/>
      <c r="E148" s="466"/>
      <c r="F148" s="466"/>
      <c r="G148" s="467"/>
      <c r="H148" s="466"/>
      <c r="I148" s="65">
        <v>0</v>
      </c>
      <c r="J148" s="415" t="s">
        <v>463</v>
      </c>
      <c r="K148" s="415"/>
      <c r="L148" s="415"/>
      <c r="M148" s="415"/>
      <c r="N148" s="415"/>
      <c r="O148" s="415"/>
      <c r="P148" s="415"/>
      <c r="Q148" s="415"/>
      <c r="R148" s="65">
        <v>0</v>
      </c>
      <c r="S148" s="415" t="s">
        <v>502</v>
      </c>
      <c r="T148" s="415"/>
      <c r="U148" s="429"/>
      <c r="V148" s="352">
        <f t="shared" si="6"/>
        <v>148</v>
      </c>
      <c r="W148" s="436" t="str">
        <f t="shared" si="5"/>
        <v>✔</v>
      </c>
      <c r="Y148" s="400"/>
      <c r="Z148" s="443">
        <v>0</v>
      </c>
      <c r="AA148" s="443">
        <v>30</v>
      </c>
      <c r="AB148" s="443">
        <v>0</v>
      </c>
      <c r="AC148" s="443">
        <v>30</v>
      </c>
      <c r="AD148" s="390"/>
    </row>
    <row r="149" spans="1:30" ht="20.100000000000001" customHeight="1">
      <c r="A149" s="413"/>
      <c r="B149" s="414"/>
      <c r="C149" s="409"/>
      <c r="D149" s="409"/>
      <c r="E149" s="409"/>
      <c r="F149" s="409"/>
      <c r="G149" s="411"/>
      <c r="H149" s="409"/>
      <c r="I149" s="542"/>
      <c r="J149" s="357"/>
      <c r="K149" s="357"/>
      <c r="L149" s="357"/>
      <c r="M149" s="357"/>
      <c r="N149" s="357"/>
      <c r="O149" s="357"/>
      <c r="P149" s="357"/>
      <c r="Q149" s="357"/>
      <c r="R149" s="542"/>
      <c r="S149" s="357"/>
      <c r="T149" s="415"/>
      <c r="U149" s="429"/>
      <c r="V149" s="352">
        <f t="shared" si="6"/>
        <v>149</v>
      </c>
      <c r="Y149" s="400"/>
      <c r="Z149" s="390"/>
      <c r="AA149" s="390"/>
      <c r="AB149" s="390"/>
      <c r="AC149" s="390"/>
      <c r="AD149" s="390"/>
    </row>
    <row r="150" spans="1:30" ht="20.100000000000001" customHeight="1" thickBot="1">
      <c r="A150" s="413"/>
      <c r="B150" s="414" t="s">
        <v>472</v>
      </c>
      <c r="C150" s="414"/>
      <c r="D150" s="414"/>
      <c r="E150" s="414"/>
      <c r="F150" s="414"/>
      <c r="G150" s="416"/>
      <c r="H150" s="414"/>
      <c r="I150" s="540"/>
      <c r="J150" s="357"/>
      <c r="K150" s="357"/>
      <c r="L150" s="357"/>
      <c r="M150" s="357"/>
      <c r="N150" s="357"/>
      <c r="O150" s="357"/>
      <c r="P150" s="357"/>
      <c r="Q150" s="357"/>
      <c r="R150" s="540"/>
      <c r="S150" s="357"/>
      <c r="T150" s="415"/>
      <c r="U150" s="429"/>
      <c r="V150" s="352">
        <f t="shared" si="6"/>
        <v>150</v>
      </c>
      <c r="Y150" s="400"/>
      <c r="Z150" s="390"/>
      <c r="AA150" s="390"/>
      <c r="AB150" s="390"/>
      <c r="AC150" s="390"/>
      <c r="AD150" s="390"/>
    </row>
    <row r="151" spans="1:30" ht="21" customHeight="1" thickBot="1">
      <c r="A151" s="413"/>
      <c r="B151" s="414"/>
      <c r="C151" s="414" t="s">
        <v>584</v>
      </c>
      <c r="D151" s="414"/>
      <c r="E151" s="414"/>
      <c r="F151" s="414"/>
      <c r="G151" s="416"/>
      <c r="H151" s="414"/>
      <c r="I151" s="65">
        <v>0</v>
      </c>
      <c r="J151" s="415" t="s">
        <v>463</v>
      </c>
      <c r="K151" s="415"/>
      <c r="L151" s="415"/>
      <c r="M151" s="415"/>
      <c r="N151" s="415"/>
      <c r="O151" s="415"/>
      <c r="P151" s="415"/>
      <c r="Q151" s="415"/>
      <c r="R151" s="65">
        <v>0</v>
      </c>
      <c r="S151" s="415" t="s">
        <v>463</v>
      </c>
      <c r="T151" s="415"/>
      <c r="U151" s="429"/>
      <c r="V151" s="352">
        <f t="shared" si="6"/>
        <v>151</v>
      </c>
      <c r="W151" s="436" t="str">
        <f>IF(OR(I151="",R151=""),"未入力あり","✔")</f>
        <v>✔</v>
      </c>
      <c r="Y151" s="400"/>
      <c r="Z151" s="443">
        <v>0</v>
      </c>
      <c r="AA151" s="443">
        <v>30</v>
      </c>
      <c r="AB151" s="443">
        <v>0</v>
      </c>
      <c r="AC151" s="443">
        <v>30</v>
      </c>
      <c r="AD151" s="390"/>
    </row>
    <row r="152" spans="1:30" ht="21" customHeight="1" thickBot="1">
      <c r="A152" s="413"/>
      <c r="B152" s="414"/>
      <c r="C152" s="414" t="s">
        <v>585</v>
      </c>
      <c r="D152" s="414"/>
      <c r="E152" s="414"/>
      <c r="F152" s="414"/>
      <c r="G152" s="416"/>
      <c r="H152" s="414"/>
      <c r="I152" s="65">
        <v>0</v>
      </c>
      <c r="J152" s="415" t="s">
        <v>463</v>
      </c>
      <c r="K152" s="415"/>
      <c r="L152" s="415"/>
      <c r="M152" s="415"/>
      <c r="N152" s="415"/>
      <c r="O152" s="415"/>
      <c r="P152" s="415"/>
      <c r="Q152" s="415"/>
      <c r="R152" s="65">
        <v>0</v>
      </c>
      <c r="S152" s="415" t="s">
        <v>463</v>
      </c>
      <c r="T152" s="415"/>
      <c r="U152" s="429"/>
      <c r="V152" s="352">
        <f t="shared" si="6"/>
        <v>152</v>
      </c>
      <c r="W152" s="436" t="str">
        <f>IF(OR(I152="",R152=""),"未入力あり","✔")</f>
        <v>✔</v>
      </c>
      <c r="Y152" s="400"/>
      <c r="Z152" s="443">
        <v>0</v>
      </c>
      <c r="AA152" s="443">
        <v>30</v>
      </c>
      <c r="AB152" s="443">
        <v>0</v>
      </c>
      <c r="AC152" s="443">
        <v>30</v>
      </c>
      <c r="AD152" s="390"/>
    </row>
    <row r="153" spans="1:30" ht="21" customHeight="1">
      <c r="A153" s="413"/>
      <c r="B153" s="414"/>
      <c r="C153" s="414"/>
      <c r="D153" s="414"/>
      <c r="E153" s="414"/>
      <c r="F153" s="414"/>
      <c r="G153" s="416"/>
      <c r="H153" s="414"/>
      <c r="I153" s="542"/>
      <c r="J153" s="415"/>
      <c r="K153" s="415"/>
      <c r="L153" s="415"/>
      <c r="M153" s="415"/>
      <c r="N153" s="415"/>
      <c r="O153" s="415"/>
      <c r="P153" s="415"/>
      <c r="Q153" s="415"/>
      <c r="R153" s="542"/>
      <c r="S153" s="415"/>
      <c r="T153" s="415"/>
      <c r="U153" s="429"/>
      <c r="V153" s="352">
        <f t="shared" si="6"/>
        <v>153</v>
      </c>
      <c r="Y153" s="400"/>
      <c r="Z153" s="390"/>
      <c r="AA153" s="390"/>
      <c r="AB153" s="390"/>
      <c r="AC153" s="390"/>
      <c r="AD153" s="390"/>
    </row>
    <row r="154" spans="1:30" ht="20.100000000000001" customHeight="1" thickBot="1">
      <c r="A154" s="413"/>
      <c r="B154" s="414" t="s">
        <v>586</v>
      </c>
      <c r="C154" s="414"/>
      <c r="D154" s="414"/>
      <c r="E154" s="414"/>
      <c r="F154" s="414"/>
      <c r="G154" s="416"/>
      <c r="H154" s="414"/>
      <c r="I154" s="540"/>
      <c r="J154" s="415"/>
      <c r="K154" s="415"/>
      <c r="L154" s="415"/>
      <c r="M154" s="415"/>
      <c r="N154" s="415"/>
      <c r="O154" s="415"/>
      <c r="P154" s="415"/>
      <c r="Q154" s="415"/>
      <c r="R154" s="540"/>
      <c r="S154" s="415"/>
      <c r="T154" s="415"/>
      <c r="U154" s="429"/>
      <c r="V154" s="352">
        <f t="shared" si="6"/>
        <v>154</v>
      </c>
      <c r="Y154" s="400"/>
      <c r="Z154" s="390"/>
      <c r="AA154" s="390"/>
      <c r="AB154" s="390"/>
      <c r="AC154" s="390"/>
      <c r="AD154" s="390"/>
    </row>
    <row r="155" spans="1:30" ht="20.100000000000001" customHeight="1" thickBot="1">
      <c r="A155" s="413"/>
      <c r="B155" s="414"/>
      <c r="C155" s="469" t="s">
        <v>587</v>
      </c>
      <c r="D155" s="414"/>
      <c r="E155" s="414"/>
      <c r="F155" s="414"/>
      <c r="G155" s="416"/>
      <c r="H155" s="414"/>
      <c r="I155" s="65">
        <v>0</v>
      </c>
      <c r="J155" s="415" t="s">
        <v>463</v>
      </c>
      <c r="K155" s="415"/>
      <c r="L155" s="415"/>
      <c r="M155" s="415"/>
      <c r="N155" s="415"/>
      <c r="O155" s="415"/>
      <c r="P155" s="415"/>
      <c r="Q155" s="415"/>
      <c r="R155" s="65">
        <v>0</v>
      </c>
      <c r="S155" s="415" t="s">
        <v>463</v>
      </c>
      <c r="T155" s="415"/>
      <c r="U155" s="429"/>
      <c r="V155" s="352">
        <f t="shared" si="6"/>
        <v>155</v>
      </c>
      <c r="W155" s="436" t="str">
        <f t="shared" ref="W155:W169" si="7">IF(OR(I155="",R155=""),"未入力あり","✔")</f>
        <v>✔</v>
      </c>
      <c r="Y155" s="400"/>
      <c r="Z155" s="443">
        <v>0</v>
      </c>
      <c r="AA155" s="443">
        <v>10</v>
      </c>
      <c r="AB155" s="443">
        <v>0</v>
      </c>
      <c r="AC155" s="443">
        <v>10</v>
      </c>
      <c r="AD155" s="390"/>
    </row>
    <row r="156" spans="1:30" ht="20.100000000000001" customHeight="1" thickBot="1">
      <c r="A156" s="413"/>
      <c r="B156" s="414"/>
      <c r="C156" s="469" t="s">
        <v>588</v>
      </c>
      <c r="D156" s="414"/>
      <c r="E156" s="414"/>
      <c r="F156" s="414"/>
      <c r="G156" s="416"/>
      <c r="H156" s="414"/>
      <c r="I156" s="65">
        <v>0</v>
      </c>
      <c r="J156" s="415" t="s">
        <v>463</v>
      </c>
      <c r="K156" s="415"/>
      <c r="L156" s="415"/>
      <c r="M156" s="415"/>
      <c r="N156" s="415"/>
      <c r="O156" s="415"/>
      <c r="P156" s="415"/>
      <c r="Q156" s="415"/>
      <c r="R156" s="65">
        <v>0</v>
      </c>
      <c r="S156" s="415" t="s">
        <v>463</v>
      </c>
      <c r="T156" s="415"/>
      <c r="U156" s="429"/>
      <c r="V156" s="352">
        <f t="shared" si="6"/>
        <v>156</v>
      </c>
      <c r="W156" s="436" t="str">
        <f t="shared" si="7"/>
        <v>✔</v>
      </c>
      <c r="Y156" s="400"/>
      <c r="Z156" s="443">
        <v>0</v>
      </c>
      <c r="AA156" s="443">
        <v>10</v>
      </c>
      <c r="AB156" s="443">
        <v>0</v>
      </c>
      <c r="AC156" s="443">
        <v>10</v>
      </c>
      <c r="AD156" s="390"/>
    </row>
    <row r="157" spans="1:30" ht="20.100000000000001" customHeight="1" thickBot="1">
      <c r="A157" s="413"/>
      <c r="B157" s="414"/>
      <c r="C157" s="469" t="s">
        <v>589</v>
      </c>
      <c r="D157" s="414"/>
      <c r="E157" s="414"/>
      <c r="F157" s="414"/>
      <c r="G157" s="416"/>
      <c r="H157" s="414"/>
      <c r="I157" s="65">
        <v>0</v>
      </c>
      <c r="J157" s="415" t="s">
        <v>463</v>
      </c>
      <c r="K157" s="415"/>
      <c r="L157" s="415"/>
      <c r="M157" s="415"/>
      <c r="N157" s="415"/>
      <c r="O157" s="415"/>
      <c r="P157" s="415"/>
      <c r="Q157" s="415"/>
      <c r="R157" s="65">
        <v>0</v>
      </c>
      <c r="S157" s="415" t="s">
        <v>463</v>
      </c>
      <c r="T157" s="415"/>
      <c r="U157" s="429"/>
      <c r="V157" s="352">
        <f t="shared" si="6"/>
        <v>157</v>
      </c>
      <c r="W157" s="436" t="str">
        <f t="shared" si="7"/>
        <v>✔</v>
      </c>
      <c r="Y157" s="400"/>
      <c r="Z157" s="443">
        <v>0</v>
      </c>
      <c r="AA157" s="443">
        <v>10</v>
      </c>
      <c r="AB157" s="443">
        <v>0</v>
      </c>
      <c r="AC157" s="443">
        <v>10</v>
      </c>
      <c r="AD157" s="390"/>
    </row>
    <row r="158" spans="1:30" ht="20.100000000000001" customHeight="1" thickBot="1">
      <c r="A158" s="413"/>
      <c r="B158" s="414"/>
      <c r="C158" s="469" t="s">
        <v>590</v>
      </c>
      <c r="D158" s="414"/>
      <c r="E158" s="414"/>
      <c r="F158" s="414"/>
      <c r="G158" s="416"/>
      <c r="H158" s="414"/>
      <c r="I158" s="65">
        <v>0</v>
      </c>
      <c r="J158" s="415" t="s">
        <v>463</v>
      </c>
      <c r="K158" s="415"/>
      <c r="L158" s="415"/>
      <c r="M158" s="415"/>
      <c r="N158" s="415"/>
      <c r="O158" s="415"/>
      <c r="P158" s="415"/>
      <c r="Q158" s="415"/>
      <c r="R158" s="65">
        <v>0</v>
      </c>
      <c r="S158" s="415" t="s">
        <v>463</v>
      </c>
      <c r="T158" s="415"/>
      <c r="U158" s="429"/>
      <c r="V158" s="352">
        <f t="shared" si="6"/>
        <v>158</v>
      </c>
      <c r="W158" s="436" t="str">
        <f t="shared" si="7"/>
        <v>✔</v>
      </c>
      <c r="Y158" s="400"/>
      <c r="Z158" s="443">
        <v>0</v>
      </c>
      <c r="AA158" s="443">
        <v>10</v>
      </c>
      <c r="AB158" s="443">
        <v>0</v>
      </c>
      <c r="AC158" s="443">
        <v>10</v>
      </c>
      <c r="AD158" s="390"/>
    </row>
    <row r="159" spans="1:30" ht="20.100000000000001" customHeight="1" thickBot="1">
      <c r="A159" s="413"/>
      <c r="B159" s="414"/>
      <c r="C159" s="469" t="s">
        <v>591</v>
      </c>
      <c r="D159" s="414"/>
      <c r="E159" s="414"/>
      <c r="F159" s="414"/>
      <c r="G159" s="416"/>
      <c r="H159" s="414"/>
      <c r="I159" s="65">
        <v>0</v>
      </c>
      <c r="J159" s="415" t="s">
        <v>463</v>
      </c>
      <c r="K159" s="415"/>
      <c r="L159" s="415"/>
      <c r="M159" s="415"/>
      <c r="N159" s="415"/>
      <c r="O159" s="415"/>
      <c r="P159" s="415"/>
      <c r="Q159" s="415"/>
      <c r="R159" s="65">
        <v>0</v>
      </c>
      <c r="S159" s="415" t="s">
        <v>463</v>
      </c>
      <c r="T159" s="415"/>
      <c r="U159" s="429"/>
      <c r="V159" s="352">
        <f t="shared" si="6"/>
        <v>159</v>
      </c>
      <c r="W159" s="436" t="str">
        <f t="shared" si="7"/>
        <v>✔</v>
      </c>
      <c r="Y159" s="400"/>
      <c r="Z159" s="443">
        <v>0</v>
      </c>
      <c r="AA159" s="443">
        <v>10</v>
      </c>
      <c r="AB159" s="443">
        <v>0</v>
      </c>
      <c r="AC159" s="443">
        <v>10</v>
      </c>
      <c r="AD159" s="390"/>
    </row>
    <row r="160" spans="1:30" ht="20.100000000000001" customHeight="1" thickBot="1">
      <c r="A160" s="413"/>
      <c r="B160" s="414"/>
      <c r="C160" s="469" t="s">
        <v>592</v>
      </c>
      <c r="D160" s="414"/>
      <c r="E160" s="414"/>
      <c r="F160" s="414"/>
      <c r="G160" s="416"/>
      <c r="H160" s="414"/>
      <c r="I160" s="65">
        <v>0</v>
      </c>
      <c r="J160" s="415" t="s">
        <v>463</v>
      </c>
      <c r="K160" s="415"/>
      <c r="L160" s="415"/>
      <c r="M160" s="415"/>
      <c r="N160" s="415"/>
      <c r="O160" s="415"/>
      <c r="P160" s="415"/>
      <c r="Q160" s="415"/>
      <c r="R160" s="65">
        <v>0</v>
      </c>
      <c r="S160" s="415" t="s">
        <v>463</v>
      </c>
      <c r="T160" s="415"/>
      <c r="U160" s="429"/>
      <c r="V160" s="352">
        <f t="shared" si="6"/>
        <v>160</v>
      </c>
      <c r="W160" s="436" t="str">
        <f t="shared" si="7"/>
        <v>✔</v>
      </c>
      <c r="Y160" s="400"/>
      <c r="Z160" s="443">
        <v>0</v>
      </c>
      <c r="AA160" s="443">
        <v>10</v>
      </c>
      <c r="AB160" s="443">
        <v>0</v>
      </c>
      <c r="AC160" s="443">
        <v>10</v>
      </c>
      <c r="AD160" s="390"/>
    </row>
    <row r="161" spans="1:30" ht="20.100000000000001" customHeight="1" thickBot="1">
      <c r="A161" s="413"/>
      <c r="B161" s="414"/>
      <c r="C161" s="469" t="s">
        <v>593</v>
      </c>
      <c r="D161" s="414"/>
      <c r="E161" s="414"/>
      <c r="F161" s="414"/>
      <c r="G161" s="416"/>
      <c r="H161" s="414"/>
      <c r="I161" s="65">
        <v>0</v>
      </c>
      <c r="J161" s="415" t="s">
        <v>463</v>
      </c>
      <c r="K161" s="415"/>
      <c r="L161" s="415"/>
      <c r="M161" s="415"/>
      <c r="N161" s="415"/>
      <c r="O161" s="415"/>
      <c r="P161" s="415"/>
      <c r="Q161" s="415"/>
      <c r="R161" s="65">
        <v>0</v>
      </c>
      <c r="S161" s="415" t="s">
        <v>463</v>
      </c>
      <c r="T161" s="415"/>
      <c r="U161" s="429"/>
      <c r="V161" s="352">
        <f t="shared" si="6"/>
        <v>161</v>
      </c>
      <c r="W161" s="436" t="str">
        <f t="shared" si="7"/>
        <v>✔</v>
      </c>
      <c r="Y161" s="400"/>
      <c r="Z161" s="443">
        <v>0</v>
      </c>
      <c r="AA161" s="443">
        <v>10</v>
      </c>
      <c r="AB161" s="443">
        <v>0</v>
      </c>
      <c r="AC161" s="443">
        <v>10</v>
      </c>
      <c r="AD161" s="390"/>
    </row>
    <row r="162" spans="1:30" ht="20.100000000000001" customHeight="1" thickBot="1">
      <c r="A162" s="413"/>
      <c r="B162" s="414"/>
      <c r="C162" s="469" t="s">
        <v>594</v>
      </c>
      <c r="D162" s="414"/>
      <c r="E162" s="414"/>
      <c r="F162" s="414"/>
      <c r="G162" s="416"/>
      <c r="H162" s="414"/>
      <c r="I162" s="65">
        <v>0</v>
      </c>
      <c r="J162" s="415" t="s">
        <v>463</v>
      </c>
      <c r="K162" s="415"/>
      <c r="L162" s="415"/>
      <c r="M162" s="415"/>
      <c r="N162" s="415"/>
      <c r="O162" s="415"/>
      <c r="P162" s="415"/>
      <c r="Q162" s="415"/>
      <c r="R162" s="65">
        <v>0</v>
      </c>
      <c r="S162" s="415" t="s">
        <v>463</v>
      </c>
      <c r="T162" s="415"/>
      <c r="U162" s="429"/>
      <c r="V162" s="352">
        <f t="shared" si="6"/>
        <v>162</v>
      </c>
      <c r="W162" s="436" t="str">
        <f t="shared" si="7"/>
        <v>✔</v>
      </c>
      <c r="Y162" s="400"/>
      <c r="Z162" s="443">
        <v>0</v>
      </c>
      <c r="AA162" s="443">
        <v>10</v>
      </c>
      <c r="AB162" s="443">
        <v>0</v>
      </c>
      <c r="AC162" s="443">
        <v>10</v>
      </c>
      <c r="AD162" s="390"/>
    </row>
    <row r="163" spans="1:30" ht="20.100000000000001" customHeight="1" thickBot="1">
      <c r="A163" s="413"/>
      <c r="B163" s="414"/>
      <c r="C163" s="469" t="s">
        <v>595</v>
      </c>
      <c r="D163" s="414"/>
      <c r="E163" s="414"/>
      <c r="F163" s="414"/>
      <c r="G163" s="416"/>
      <c r="H163" s="414"/>
      <c r="I163" s="65">
        <v>0</v>
      </c>
      <c r="J163" s="415" t="s">
        <v>463</v>
      </c>
      <c r="K163" s="415"/>
      <c r="L163" s="415"/>
      <c r="M163" s="415"/>
      <c r="N163" s="415"/>
      <c r="O163" s="415"/>
      <c r="P163" s="415"/>
      <c r="Q163" s="415"/>
      <c r="R163" s="65">
        <v>0</v>
      </c>
      <c r="S163" s="415" t="s">
        <v>463</v>
      </c>
      <c r="T163" s="415"/>
      <c r="U163" s="429"/>
      <c r="V163" s="352">
        <f t="shared" si="6"/>
        <v>163</v>
      </c>
      <c r="W163" s="436" t="str">
        <f t="shared" si="7"/>
        <v>✔</v>
      </c>
      <c r="Y163" s="400"/>
      <c r="Z163" s="443">
        <v>0</v>
      </c>
      <c r="AA163" s="443">
        <v>10</v>
      </c>
      <c r="AB163" s="443">
        <v>0</v>
      </c>
      <c r="AC163" s="443">
        <v>10</v>
      </c>
      <c r="AD163" s="390"/>
    </row>
    <row r="164" spans="1:30" ht="20.100000000000001" customHeight="1" thickBot="1">
      <c r="A164" s="413"/>
      <c r="B164" s="414"/>
      <c r="C164" s="469" t="s">
        <v>596</v>
      </c>
      <c r="D164" s="414"/>
      <c r="E164" s="414"/>
      <c r="F164" s="414"/>
      <c r="G164" s="416"/>
      <c r="H164" s="414"/>
      <c r="I164" s="65">
        <v>0</v>
      </c>
      <c r="J164" s="415" t="s">
        <v>463</v>
      </c>
      <c r="K164" s="415"/>
      <c r="L164" s="415"/>
      <c r="M164" s="415"/>
      <c r="N164" s="415"/>
      <c r="O164" s="415"/>
      <c r="P164" s="415"/>
      <c r="Q164" s="415"/>
      <c r="R164" s="65">
        <v>0</v>
      </c>
      <c r="S164" s="415" t="s">
        <v>463</v>
      </c>
      <c r="T164" s="415"/>
      <c r="U164" s="429"/>
      <c r="V164" s="352">
        <f t="shared" si="6"/>
        <v>164</v>
      </c>
      <c r="W164" s="436" t="str">
        <f t="shared" si="7"/>
        <v>✔</v>
      </c>
      <c r="Y164" s="400"/>
      <c r="Z164" s="443">
        <v>0</v>
      </c>
      <c r="AA164" s="443">
        <v>10</v>
      </c>
      <c r="AB164" s="443">
        <v>0</v>
      </c>
      <c r="AC164" s="443">
        <v>10</v>
      </c>
      <c r="AD164" s="390"/>
    </row>
    <row r="165" spans="1:30" ht="20.100000000000001" customHeight="1" thickBot="1">
      <c r="A165" s="413"/>
      <c r="B165" s="414"/>
      <c r="C165" s="414" t="s">
        <v>597</v>
      </c>
      <c r="D165" s="414"/>
      <c r="E165" s="414"/>
      <c r="F165" s="414"/>
      <c r="G165" s="416"/>
      <c r="H165" s="414"/>
      <c r="I165" s="65">
        <v>0</v>
      </c>
      <c r="J165" s="415" t="s">
        <v>463</v>
      </c>
      <c r="K165" s="415"/>
      <c r="L165" s="415"/>
      <c r="M165" s="415"/>
      <c r="N165" s="415"/>
      <c r="O165" s="415"/>
      <c r="P165" s="415"/>
      <c r="Q165" s="415"/>
      <c r="R165" s="65">
        <v>2</v>
      </c>
      <c r="S165" s="415" t="s">
        <v>463</v>
      </c>
      <c r="T165" s="415"/>
      <c r="U165" s="429"/>
      <c r="V165" s="352">
        <f t="shared" si="6"/>
        <v>165</v>
      </c>
      <c r="W165" s="436" t="str">
        <f t="shared" si="7"/>
        <v>✔</v>
      </c>
      <c r="Y165" s="400"/>
      <c r="Z165" s="443">
        <v>0</v>
      </c>
      <c r="AA165" s="443">
        <v>10</v>
      </c>
      <c r="AB165" s="443">
        <v>0</v>
      </c>
      <c r="AC165" s="443">
        <v>10</v>
      </c>
      <c r="AD165" s="390"/>
    </row>
    <row r="166" spans="1:30" ht="20.100000000000001" customHeight="1" thickBot="1">
      <c r="A166" s="413"/>
      <c r="B166" s="414"/>
      <c r="C166" s="414" t="s">
        <v>598</v>
      </c>
      <c r="D166" s="414"/>
      <c r="E166" s="414"/>
      <c r="F166" s="414"/>
      <c r="G166" s="416"/>
      <c r="H166" s="414"/>
      <c r="I166" s="65">
        <v>0</v>
      </c>
      <c r="J166" s="415" t="s">
        <v>463</v>
      </c>
      <c r="K166" s="415"/>
      <c r="L166" s="415"/>
      <c r="M166" s="415"/>
      <c r="N166" s="415"/>
      <c r="O166" s="415"/>
      <c r="P166" s="415"/>
      <c r="Q166" s="415"/>
      <c r="R166" s="65">
        <v>1</v>
      </c>
      <c r="S166" s="415" t="s">
        <v>463</v>
      </c>
      <c r="T166" s="415"/>
      <c r="U166" s="429"/>
      <c r="V166" s="352">
        <f t="shared" si="6"/>
        <v>166</v>
      </c>
      <c r="W166" s="436" t="str">
        <f t="shared" si="7"/>
        <v>✔</v>
      </c>
      <c r="Y166" s="400"/>
      <c r="Z166" s="443">
        <v>0</v>
      </c>
      <c r="AA166" s="443">
        <v>10</v>
      </c>
      <c r="AB166" s="443">
        <v>0</v>
      </c>
      <c r="AC166" s="443">
        <v>10</v>
      </c>
      <c r="AD166" s="390"/>
    </row>
    <row r="167" spans="1:30" ht="20.100000000000001" customHeight="1" thickBot="1">
      <c r="A167" s="413"/>
      <c r="B167" s="414"/>
      <c r="C167" s="414" t="s">
        <v>599</v>
      </c>
      <c r="D167" s="414"/>
      <c r="E167" s="414"/>
      <c r="F167" s="414"/>
      <c r="G167" s="416"/>
      <c r="H167" s="414"/>
      <c r="I167" s="65">
        <v>0</v>
      </c>
      <c r="J167" s="415" t="s">
        <v>463</v>
      </c>
      <c r="K167" s="415"/>
      <c r="L167" s="415"/>
      <c r="M167" s="415"/>
      <c r="N167" s="415"/>
      <c r="O167" s="415"/>
      <c r="P167" s="415"/>
      <c r="Q167" s="415"/>
      <c r="R167" s="65">
        <v>1</v>
      </c>
      <c r="S167" s="415" t="s">
        <v>463</v>
      </c>
      <c r="T167" s="415"/>
      <c r="U167" s="429"/>
      <c r="V167" s="352">
        <f t="shared" si="6"/>
        <v>167</v>
      </c>
      <c r="W167" s="436" t="str">
        <f t="shared" si="7"/>
        <v>✔</v>
      </c>
      <c r="Y167" s="400"/>
      <c r="Z167" s="443">
        <v>0</v>
      </c>
      <c r="AA167" s="443">
        <v>10</v>
      </c>
      <c r="AB167" s="443">
        <v>0</v>
      </c>
      <c r="AC167" s="443">
        <v>10</v>
      </c>
      <c r="AD167" s="390"/>
    </row>
    <row r="168" spans="1:30" ht="20.100000000000001" customHeight="1" thickBot="1">
      <c r="A168" s="413"/>
      <c r="B168" s="414"/>
      <c r="C168" s="414" t="s">
        <v>600</v>
      </c>
      <c r="D168" s="414"/>
      <c r="E168" s="414"/>
      <c r="F168" s="414"/>
      <c r="G168" s="416"/>
      <c r="H168" s="414"/>
      <c r="I168" s="65">
        <v>0</v>
      </c>
      <c r="J168" s="415" t="s">
        <v>463</v>
      </c>
      <c r="K168" s="415"/>
      <c r="L168" s="415"/>
      <c r="M168" s="415"/>
      <c r="N168" s="415"/>
      <c r="O168" s="415"/>
      <c r="P168" s="415"/>
      <c r="Q168" s="415"/>
      <c r="R168" s="65">
        <v>0</v>
      </c>
      <c r="S168" s="415" t="s">
        <v>463</v>
      </c>
      <c r="T168" s="415"/>
      <c r="U168" s="429"/>
      <c r="V168" s="352">
        <f t="shared" si="6"/>
        <v>168</v>
      </c>
      <c r="W168" s="436" t="str">
        <f t="shared" si="7"/>
        <v>✔</v>
      </c>
      <c r="Y168" s="400"/>
      <c r="Z168" s="443">
        <v>0</v>
      </c>
      <c r="AA168" s="443">
        <v>10</v>
      </c>
      <c r="AB168" s="443">
        <v>0</v>
      </c>
      <c r="AC168" s="443">
        <v>10</v>
      </c>
      <c r="AD168" s="390"/>
    </row>
    <row r="169" spans="1:30" ht="20.100000000000001" customHeight="1" thickBot="1">
      <c r="A169" s="413"/>
      <c r="B169" s="414"/>
      <c r="C169" s="414" t="s">
        <v>601</v>
      </c>
      <c r="D169" s="414"/>
      <c r="E169" s="414"/>
      <c r="F169" s="414"/>
      <c r="G169" s="416"/>
      <c r="H169" s="414"/>
      <c r="I169" s="65">
        <v>0</v>
      </c>
      <c r="J169" s="415" t="s">
        <v>463</v>
      </c>
      <c r="K169" s="415"/>
      <c r="L169" s="415"/>
      <c r="M169" s="415"/>
      <c r="N169" s="415"/>
      <c r="O169" s="415"/>
      <c r="P169" s="415"/>
      <c r="Q169" s="415"/>
      <c r="R169" s="65">
        <v>0</v>
      </c>
      <c r="S169" s="415" t="s">
        <v>463</v>
      </c>
      <c r="T169" s="415"/>
      <c r="U169" s="429"/>
      <c r="V169" s="352">
        <f t="shared" si="6"/>
        <v>169</v>
      </c>
      <c r="W169" s="436" t="str">
        <f t="shared" si="7"/>
        <v>✔</v>
      </c>
      <c r="Y169" s="400"/>
      <c r="Z169" s="443">
        <v>0</v>
      </c>
      <c r="AA169" s="443">
        <v>10</v>
      </c>
      <c r="AB169" s="443">
        <v>0</v>
      </c>
      <c r="AC169" s="443">
        <v>10</v>
      </c>
      <c r="AD169" s="390"/>
    </row>
    <row r="170" spans="1:30" ht="20.100000000000001" customHeight="1" thickBot="1">
      <c r="A170" s="413"/>
      <c r="B170" s="414"/>
      <c r="C170" s="414" t="s">
        <v>602</v>
      </c>
      <c r="D170" s="414"/>
      <c r="E170" s="414"/>
      <c r="F170" s="414"/>
      <c r="G170" s="416"/>
      <c r="H170" s="414"/>
      <c r="I170" s="65">
        <v>0</v>
      </c>
      <c r="J170" s="415" t="s">
        <v>463</v>
      </c>
      <c r="K170" s="415"/>
      <c r="L170" s="415"/>
      <c r="M170" s="415"/>
      <c r="N170" s="415"/>
      <c r="O170" s="415"/>
      <c r="P170" s="415"/>
      <c r="Q170" s="415"/>
      <c r="R170" s="65">
        <v>0</v>
      </c>
      <c r="S170" s="415" t="s">
        <v>463</v>
      </c>
      <c r="T170" s="415"/>
      <c r="U170" s="429"/>
      <c r="V170" s="352">
        <f t="shared" si="6"/>
        <v>170</v>
      </c>
      <c r="W170" s="436" t="str">
        <f>IF(OR(I170="",R170=""),"未入力あり","✔")</f>
        <v>✔</v>
      </c>
      <c r="Y170" s="400"/>
      <c r="Z170" s="443">
        <v>0</v>
      </c>
      <c r="AA170" s="443">
        <v>10</v>
      </c>
      <c r="AB170" s="443">
        <v>0</v>
      </c>
      <c r="AC170" s="443">
        <v>10</v>
      </c>
      <c r="AD170" s="390"/>
    </row>
    <row r="171" spans="1:30" ht="20.100000000000001" customHeight="1" thickBot="1">
      <c r="A171" s="413"/>
      <c r="B171" s="414"/>
      <c r="C171" s="469" t="s">
        <v>603</v>
      </c>
      <c r="D171" s="414"/>
      <c r="E171" s="414"/>
      <c r="F171" s="414"/>
      <c r="G171" s="416"/>
      <c r="H171" s="414"/>
      <c r="I171" s="65">
        <v>0</v>
      </c>
      <c r="J171" s="415" t="s">
        <v>463</v>
      </c>
      <c r="K171" s="415"/>
      <c r="L171" s="415"/>
      <c r="M171" s="415"/>
      <c r="N171" s="415"/>
      <c r="O171" s="415"/>
      <c r="P171" s="415"/>
      <c r="Q171" s="415"/>
      <c r="R171" s="65">
        <v>1</v>
      </c>
      <c r="S171" s="415" t="s">
        <v>463</v>
      </c>
      <c r="T171" s="415"/>
      <c r="U171" s="429"/>
      <c r="V171" s="352">
        <f t="shared" si="6"/>
        <v>171</v>
      </c>
      <c r="W171" s="436" t="str">
        <f>IF(OR(I171="",R171=""),"未入力あり","✔")</f>
        <v>✔</v>
      </c>
      <c r="Y171" s="400"/>
      <c r="Z171" s="443">
        <v>0</v>
      </c>
      <c r="AA171" s="443">
        <v>10</v>
      </c>
      <c r="AB171" s="443">
        <v>0</v>
      </c>
      <c r="AC171" s="443">
        <v>10</v>
      </c>
      <c r="AD171" s="390"/>
    </row>
    <row r="172" spans="1:30" ht="20.100000000000001" customHeight="1" thickBot="1">
      <c r="A172" s="413"/>
      <c r="B172" s="414"/>
      <c r="C172" s="469" t="s">
        <v>604</v>
      </c>
      <c r="D172" s="414"/>
      <c r="E172" s="414"/>
      <c r="F172" s="414"/>
      <c r="G172" s="416"/>
      <c r="H172" s="414"/>
      <c r="I172" s="65">
        <v>0</v>
      </c>
      <c r="J172" s="415" t="s">
        <v>463</v>
      </c>
      <c r="K172" s="415"/>
      <c r="L172" s="415"/>
      <c r="M172" s="415"/>
      <c r="N172" s="415"/>
      <c r="O172" s="415"/>
      <c r="P172" s="415"/>
      <c r="Q172" s="415"/>
      <c r="R172" s="65">
        <v>0</v>
      </c>
      <c r="S172" s="415" t="s">
        <v>463</v>
      </c>
      <c r="T172" s="415"/>
      <c r="U172" s="429"/>
      <c r="V172" s="352">
        <f t="shared" si="6"/>
        <v>172</v>
      </c>
      <c r="W172" s="436" t="str">
        <f>IF(OR(I172="",R172=""),"未入力あり","✔")</f>
        <v>✔</v>
      </c>
      <c r="Y172" s="400"/>
      <c r="Z172" s="443">
        <v>0</v>
      </c>
      <c r="AA172" s="443">
        <v>10</v>
      </c>
      <c r="AB172" s="443">
        <v>0</v>
      </c>
      <c r="AC172" s="443">
        <v>10</v>
      </c>
      <c r="AD172" s="390"/>
    </row>
    <row r="173" spans="1:30" ht="20.100000000000001" customHeight="1" thickBot="1">
      <c r="A173" s="413"/>
      <c r="B173" s="414"/>
      <c r="C173" s="469" t="s">
        <v>605</v>
      </c>
      <c r="D173" s="414"/>
      <c r="E173" s="414"/>
      <c r="F173" s="414"/>
      <c r="G173" s="416"/>
      <c r="H173" s="414"/>
      <c r="I173" s="65">
        <v>0</v>
      </c>
      <c r="J173" s="415" t="s">
        <v>463</v>
      </c>
      <c r="K173" s="415"/>
      <c r="L173" s="415"/>
      <c r="M173" s="415"/>
      <c r="N173" s="415"/>
      <c r="O173" s="415"/>
      <c r="P173" s="415"/>
      <c r="Q173" s="415"/>
      <c r="R173" s="65">
        <v>2</v>
      </c>
      <c r="S173" s="415" t="s">
        <v>463</v>
      </c>
      <c r="T173" s="415"/>
      <c r="U173" s="429"/>
      <c r="V173" s="352">
        <f t="shared" si="6"/>
        <v>173</v>
      </c>
      <c r="W173" s="436" t="str">
        <f t="shared" ref="W173:W175" si="8">IF(OR(I173="",R173=""),"未入力あり","✔")</f>
        <v>✔</v>
      </c>
      <c r="Y173" s="400"/>
      <c r="Z173" s="443">
        <v>0</v>
      </c>
      <c r="AA173" s="443">
        <v>10</v>
      </c>
      <c r="AB173" s="443">
        <v>0</v>
      </c>
      <c r="AC173" s="443">
        <v>10</v>
      </c>
      <c r="AD173" s="390"/>
    </row>
    <row r="174" spans="1:30" ht="20.100000000000001" customHeight="1" thickBot="1">
      <c r="A174" s="413"/>
      <c r="B174" s="414"/>
      <c r="C174" s="469" t="s">
        <v>606</v>
      </c>
      <c r="D174" s="414"/>
      <c r="E174" s="414"/>
      <c r="F174" s="414"/>
      <c r="G174" s="416"/>
      <c r="H174" s="414"/>
      <c r="I174" s="65">
        <v>0</v>
      </c>
      <c r="J174" s="415" t="s">
        <v>463</v>
      </c>
      <c r="K174" s="415"/>
      <c r="L174" s="415"/>
      <c r="M174" s="415"/>
      <c r="N174" s="415"/>
      <c r="O174" s="415"/>
      <c r="P174" s="415"/>
      <c r="Q174" s="415"/>
      <c r="R174" s="65">
        <v>0</v>
      </c>
      <c r="S174" s="415" t="s">
        <v>463</v>
      </c>
      <c r="T174" s="415"/>
      <c r="U174" s="429"/>
      <c r="V174" s="352">
        <f t="shared" si="6"/>
        <v>174</v>
      </c>
      <c r="W174" s="436" t="str">
        <f t="shared" si="8"/>
        <v>✔</v>
      </c>
      <c r="Y174" s="400"/>
      <c r="Z174" s="443">
        <v>0</v>
      </c>
      <c r="AA174" s="443">
        <v>10</v>
      </c>
      <c r="AB174" s="443">
        <v>0</v>
      </c>
      <c r="AC174" s="443">
        <v>10</v>
      </c>
      <c r="AD174" s="390"/>
    </row>
    <row r="175" spans="1:30" ht="20.100000000000001" customHeight="1" thickBot="1">
      <c r="A175" s="413"/>
      <c r="B175" s="414"/>
      <c r="C175" s="469" t="s">
        <v>607</v>
      </c>
      <c r="D175" s="414"/>
      <c r="E175" s="414"/>
      <c r="F175" s="414"/>
      <c r="G175" s="416"/>
      <c r="H175" s="414"/>
      <c r="I175" s="65">
        <v>0</v>
      </c>
      <c r="J175" s="415" t="s">
        <v>463</v>
      </c>
      <c r="K175" s="415"/>
      <c r="L175" s="415"/>
      <c r="M175" s="415"/>
      <c r="N175" s="415"/>
      <c r="O175" s="415"/>
      <c r="P175" s="415"/>
      <c r="Q175" s="415"/>
      <c r="R175" s="65">
        <v>0</v>
      </c>
      <c r="S175" s="415" t="s">
        <v>463</v>
      </c>
      <c r="T175" s="415"/>
      <c r="U175" s="429"/>
      <c r="V175" s="352">
        <f t="shared" si="6"/>
        <v>175</v>
      </c>
      <c r="W175" s="436" t="str">
        <f t="shared" si="8"/>
        <v>✔</v>
      </c>
      <c r="Y175" s="400"/>
      <c r="Z175" s="443">
        <v>0</v>
      </c>
      <c r="AA175" s="443">
        <v>10</v>
      </c>
      <c r="AB175" s="443">
        <v>0</v>
      </c>
      <c r="AC175" s="443">
        <v>10</v>
      </c>
      <c r="AD175" s="390"/>
    </row>
    <row r="176" spans="1:30" ht="20.100000000000001" customHeight="1" thickBot="1">
      <c r="A176" s="413"/>
      <c r="B176" s="414"/>
      <c r="C176" s="469" t="s">
        <v>608</v>
      </c>
      <c r="D176" s="414"/>
      <c r="E176" s="414"/>
      <c r="F176" s="414"/>
      <c r="G176" s="416"/>
      <c r="H176" s="414"/>
      <c r="I176" s="65">
        <v>0</v>
      </c>
      <c r="J176" s="415" t="s">
        <v>463</v>
      </c>
      <c r="K176" s="415"/>
      <c r="L176" s="415"/>
      <c r="M176" s="415"/>
      <c r="N176" s="415"/>
      <c r="O176" s="415"/>
      <c r="P176" s="415"/>
      <c r="Q176" s="415"/>
      <c r="R176" s="65">
        <v>0</v>
      </c>
      <c r="S176" s="415" t="s">
        <v>463</v>
      </c>
      <c r="T176" s="415"/>
      <c r="U176" s="429"/>
      <c r="V176" s="352">
        <f t="shared" si="6"/>
        <v>176</v>
      </c>
      <c r="W176" s="436" t="str">
        <f>IF(OR(I176="",R176=""),"未入力あり","✔")</f>
        <v>✔</v>
      </c>
      <c r="Y176" s="400"/>
      <c r="Z176" s="443">
        <v>0</v>
      </c>
      <c r="AA176" s="443">
        <v>10</v>
      </c>
      <c r="AB176" s="443">
        <v>0</v>
      </c>
      <c r="AC176" s="443">
        <v>10</v>
      </c>
      <c r="AD176" s="390"/>
    </row>
    <row r="177" spans="1:30" ht="20.100000000000001" customHeight="1">
      <c r="A177" s="413"/>
      <c r="B177" s="414"/>
      <c r="C177" s="414"/>
      <c r="D177" s="414"/>
      <c r="E177" s="414"/>
      <c r="F177" s="414"/>
      <c r="G177" s="416"/>
      <c r="H177" s="414"/>
      <c r="I177" s="542"/>
      <c r="J177" s="415"/>
      <c r="K177" s="415"/>
      <c r="L177" s="415"/>
      <c r="M177" s="415"/>
      <c r="N177" s="415"/>
      <c r="O177" s="415"/>
      <c r="P177" s="415"/>
      <c r="Q177" s="415"/>
      <c r="R177" s="542"/>
      <c r="S177" s="415"/>
      <c r="T177" s="415"/>
      <c r="U177" s="429"/>
      <c r="V177" s="352">
        <f t="shared" si="6"/>
        <v>177</v>
      </c>
      <c r="Y177" s="400"/>
      <c r="Z177" s="390"/>
      <c r="AA177" s="390"/>
      <c r="AB177" s="390"/>
      <c r="AC177" s="390"/>
      <c r="AD177" s="390"/>
    </row>
    <row r="178" spans="1:30" ht="20.100000000000001" customHeight="1">
      <c r="A178" s="413"/>
      <c r="B178" s="414" t="s">
        <v>609</v>
      </c>
      <c r="C178" s="414"/>
      <c r="D178" s="414"/>
      <c r="E178" s="414"/>
      <c r="F178" s="415"/>
      <c r="G178" s="416"/>
      <c r="H178" s="430"/>
      <c r="I178" s="539" t="s">
        <v>497</v>
      </c>
      <c r="J178" s="415"/>
      <c r="K178" s="415"/>
      <c r="L178" s="415"/>
      <c r="M178" s="415"/>
      <c r="N178" s="415"/>
      <c r="O178" s="415"/>
      <c r="P178" s="415"/>
      <c r="Q178" s="415"/>
      <c r="R178" s="539" t="s">
        <v>498</v>
      </c>
      <c r="S178" s="415"/>
      <c r="T178" s="415"/>
      <c r="U178" s="429"/>
      <c r="V178" s="352">
        <f t="shared" si="6"/>
        <v>178</v>
      </c>
      <c r="Y178" s="400"/>
      <c r="Z178" s="390"/>
      <c r="AA178" s="390"/>
      <c r="AB178" s="390"/>
      <c r="AC178" s="390"/>
      <c r="AD178" s="390"/>
    </row>
    <row r="179" spans="1:30" ht="20.100000000000001" customHeight="1" thickBot="1">
      <c r="A179" s="413"/>
      <c r="B179" s="414"/>
      <c r="C179" s="414"/>
      <c r="D179" s="414"/>
      <c r="E179" s="414"/>
      <c r="F179" s="415"/>
      <c r="G179" s="416"/>
      <c r="H179" s="430"/>
      <c r="I179" s="539" t="s">
        <v>500</v>
      </c>
      <c r="J179" s="415"/>
      <c r="K179" s="415"/>
      <c r="L179" s="415"/>
      <c r="M179" s="415"/>
      <c r="N179" s="415"/>
      <c r="O179" s="415"/>
      <c r="P179" s="415"/>
      <c r="Q179" s="415"/>
      <c r="R179" s="546"/>
      <c r="S179" s="415"/>
      <c r="T179" s="415"/>
      <c r="U179" s="429"/>
      <c r="V179" s="352">
        <f t="shared" si="6"/>
        <v>179</v>
      </c>
      <c r="Y179" s="400"/>
      <c r="Z179" s="390"/>
      <c r="AA179" s="390"/>
      <c r="AB179" s="390"/>
      <c r="AC179" s="390"/>
      <c r="AD179" s="390"/>
    </row>
    <row r="180" spans="1:30" ht="19.5" customHeight="1" thickBot="1">
      <c r="A180" s="413"/>
      <c r="B180" s="414"/>
      <c r="C180" s="414" t="s">
        <v>610</v>
      </c>
      <c r="D180" s="414"/>
      <c r="E180" s="414"/>
      <c r="F180" s="414"/>
      <c r="G180" s="414"/>
      <c r="H180" s="470"/>
      <c r="I180" s="65">
        <v>0</v>
      </c>
      <c r="J180" s="415" t="s">
        <v>463</v>
      </c>
      <c r="K180" s="415"/>
      <c r="L180" s="415"/>
      <c r="M180" s="415"/>
      <c r="N180" s="415"/>
      <c r="O180" s="415"/>
      <c r="P180" s="415"/>
      <c r="Q180" s="415"/>
      <c r="R180" s="65">
        <v>2</v>
      </c>
      <c r="S180" s="415" t="s">
        <v>463</v>
      </c>
      <c r="T180" s="415"/>
      <c r="U180" s="429"/>
      <c r="V180" s="352">
        <f t="shared" si="6"/>
        <v>180</v>
      </c>
      <c r="W180" s="436" t="str">
        <f t="shared" ref="W180:W193" si="9">IF(OR(I180="",R180=""),"未入力あり","✔")</f>
        <v>✔</v>
      </c>
      <c r="Y180" s="400"/>
      <c r="Z180" s="443">
        <v>0</v>
      </c>
      <c r="AA180" s="443">
        <v>10</v>
      </c>
      <c r="AB180" s="443">
        <v>0</v>
      </c>
      <c r="AC180" s="443">
        <v>10</v>
      </c>
      <c r="AD180" s="390"/>
    </row>
    <row r="181" spans="1:30" ht="19.5" customHeight="1" thickBot="1">
      <c r="A181" s="413"/>
      <c r="B181" s="414"/>
      <c r="C181" s="414" t="s">
        <v>611</v>
      </c>
      <c r="D181" s="414"/>
      <c r="E181" s="414"/>
      <c r="F181" s="415"/>
      <c r="G181" s="416"/>
      <c r="H181" s="448"/>
      <c r="I181" s="65">
        <v>0</v>
      </c>
      <c r="J181" s="415" t="s">
        <v>463</v>
      </c>
      <c r="K181" s="415"/>
      <c r="L181" s="415"/>
      <c r="M181" s="415"/>
      <c r="N181" s="415"/>
      <c r="O181" s="415"/>
      <c r="P181" s="415"/>
      <c r="Q181" s="415"/>
      <c r="R181" s="65">
        <v>2</v>
      </c>
      <c r="S181" s="415" t="s">
        <v>463</v>
      </c>
      <c r="T181" s="415"/>
      <c r="U181" s="429"/>
      <c r="V181" s="352">
        <f t="shared" si="6"/>
        <v>181</v>
      </c>
      <c r="W181" s="436" t="str">
        <f t="shared" si="9"/>
        <v>✔</v>
      </c>
      <c r="Y181" s="400"/>
      <c r="Z181" s="443">
        <v>0</v>
      </c>
      <c r="AA181" s="443">
        <v>10</v>
      </c>
      <c r="AB181" s="443">
        <v>0</v>
      </c>
      <c r="AC181" s="443">
        <v>10</v>
      </c>
      <c r="AD181" s="390"/>
    </row>
    <row r="182" spans="1:30" ht="19.5" customHeight="1" thickBot="1">
      <c r="A182" s="413"/>
      <c r="B182" s="414"/>
      <c r="C182" s="414" t="s">
        <v>612</v>
      </c>
      <c r="D182" s="414"/>
      <c r="E182" s="414"/>
      <c r="F182" s="415"/>
      <c r="G182" s="416"/>
      <c r="H182" s="471"/>
      <c r="I182" s="65">
        <v>0</v>
      </c>
      <c r="J182" s="415" t="s">
        <v>463</v>
      </c>
      <c r="K182" s="415"/>
      <c r="L182" s="415"/>
      <c r="M182" s="415"/>
      <c r="N182" s="415"/>
      <c r="O182" s="415"/>
      <c r="P182" s="415"/>
      <c r="Q182" s="415"/>
      <c r="R182" s="65">
        <v>2</v>
      </c>
      <c r="S182" s="415" t="s">
        <v>463</v>
      </c>
      <c r="T182" s="415"/>
      <c r="U182" s="429"/>
      <c r="V182" s="352">
        <f t="shared" si="6"/>
        <v>182</v>
      </c>
      <c r="W182" s="436" t="str">
        <f t="shared" si="9"/>
        <v>✔</v>
      </c>
      <c r="Y182" s="400"/>
      <c r="Z182" s="443">
        <v>0</v>
      </c>
      <c r="AA182" s="443">
        <v>10</v>
      </c>
      <c r="AB182" s="443">
        <v>0</v>
      </c>
      <c r="AC182" s="443">
        <v>10</v>
      </c>
      <c r="AD182" s="390"/>
    </row>
    <row r="183" spans="1:30" ht="19.5" customHeight="1" thickBot="1">
      <c r="A183" s="413"/>
      <c r="B183" s="414"/>
      <c r="C183" s="414" t="s">
        <v>613</v>
      </c>
      <c r="D183" s="416"/>
      <c r="E183" s="416"/>
      <c r="F183" s="416"/>
      <c r="G183" s="416"/>
      <c r="H183" s="472"/>
      <c r="I183" s="65">
        <v>0</v>
      </c>
      <c r="J183" s="415" t="s">
        <v>463</v>
      </c>
      <c r="K183" s="415"/>
      <c r="L183" s="415"/>
      <c r="M183" s="415"/>
      <c r="N183" s="415"/>
      <c r="O183" s="415"/>
      <c r="P183" s="415"/>
      <c r="Q183" s="415"/>
      <c r="R183" s="65">
        <v>1</v>
      </c>
      <c r="S183" s="415" t="s">
        <v>463</v>
      </c>
      <c r="T183" s="415"/>
      <c r="U183" s="429"/>
      <c r="V183" s="352">
        <f t="shared" si="6"/>
        <v>183</v>
      </c>
      <c r="W183" s="436" t="str">
        <f t="shared" si="9"/>
        <v>✔</v>
      </c>
      <c r="Y183" s="400"/>
      <c r="Z183" s="443">
        <v>0</v>
      </c>
      <c r="AA183" s="443">
        <v>10</v>
      </c>
      <c r="AB183" s="443">
        <v>0</v>
      </c>
      <c r="AC183" s="443">
        <v>10</v>
      </c>
      <c r="AD183" s="390"/>
    </row>
    <row r="184" spans="1:30" ht="39" customHeight="1" thickBot="1">
      <c r="A184" s="413"/>
      <c r="B184" s="414"/>
      <c r="C184" s="668" t="s">
        <v>614</v>
      </c>
      <c r="D184" s="668"/>
      <c r="E184" s="668"/>
      <c r="F184" s="668"/>
      <c r="G184" s="668"/>
      <c r="H184" s="669"/>
      <c r="I184" s="65">
        <v>0</v>
      </c>
      <c r="J184" s="415" t="s">
        <v>463</v>
      </c>
      <c r="K184" s="415"/>
      <c r="L184" s="415"/>
      <c r="M184" s="415"/>
      <c r="N184" s="415"/>
      <c r="O184" s="415"/>
      <c r="P184" s="415"/>
      <c r="Q184" s="415"/>
      <c r="R184" s="65">
        <v>3</v>
      </c>
      <c r="S184" s="415" t="s">
        <v>463</v>
      </c>
      <c r="T184" s="415"/>
      <c r="U184" s="429"/>
      <c r="V184" s="352">
        <f t="shared" si="6"/>
        <v>184</v>
      </c>
      <c r="W184" s="436" t="str">
        <f t="shared" si="9"/>
        <v>✔</v>
      </c>
      <c r="Y184" s="400"/>
      <c r="Z184" s="443">
        <v>0</v>
      </c>
      <c r="AA184" s="443">
        <v>10</v>
      </c>
      <c r="AB184" s="443">
        <v>0</v>
      </c>
      <c r="AC184" s="456">
        <v>20</v>
      </c>
      <c r="AD184" s="390"/>
    </row>
    <row r="185" spans="1:30" ht="19.5" customHeight="1" thickBot="1">
      <c r="A185" s="413"/>
      <c r="B185" s="414"/>
      <c r="C185" s="414" t="s">
        <v>615</v>
      </c>
      <c r="D185" s="416"/>
      <c r="E185" s="416"/>
      <c r="F185" s="416"/>
      <c r="G185" s="416"/>
      <c r="H185" s="472"/>
      <c r="I185" s="65">
        <v>0</v>
      </c>
      <c r="J185" s="415" t="s">
        <v>463</v>
      </c>
      <c r="K185" s="415"/>
      <c r="L185" s="415"/>
      <c r="M185" s="415"/>
      <c r="N185" s="415"/>
      <c r="O185" s="415"/>
      <c r="P185" s="415"/>
      <c r="Q185" s="415"/>
      <c r="R185" s="65">
        <v>0</v>
      </c>
      <c r="S185" s="415" t="s">
        <v>463</v>
      </c>
      <c r="T185" s="415"/>
      <c r="U185" s="429"/>
      <c r="V185" s="352">
        <f t="shared" si="6"/>
        <v>185</v>
      </c>
      <c r="W185" s="436" t="str">
        <f t="shared" si="9"/>
        <v>✔</v>
      </c>
      <c r="Y185" s="400"/>
      <c r="Z185" s="443">
        <v>0</v>
      </c>
      <c r="AA185" s="443">
        <v>10</v>
      </c>
      <c r="AB185" s="443">
        <v>0</v>
      </c>
      <c r="AC185" s="443">
        <v>10</v>
      </c>
      <c r="AD185" s="390"/>
    </row>
    <row r="186" spans="1:30" ht="19.5" customHeight="1" thickBot="1">
      <c r="A186" s="413"/>
      <c r="B186" s="414"/>
      <c r="C186" s="414" t="s">
        <v>616</v>
      </c>
      <c r="D186" s="416"/>
      <c r="E186" s="416"/>
      <c r="F186" s="416"/>
      <c r="G186" s="416"/>
      <c r="H186" s="472"/>
      <c r="I186" s="65">
        <v>0</v>
      </c>
      <c r="J186" s="415" t="s">
        <v>463</v>
      </c>
      <c r="K186" s="415"/>
      <c r="L186" s="415"/>
      <c r="M186" s="415"/>
      <c r="N186" s="415"/>
      <c r="O186" s="415"/>
      <c r="P186" s="415"/>
      <c r="Q186" s="415"/>
      <c r="R186" s="65">
        <v>1</v>
      </c>
      <c r="S186" s="415" t="s">
        <v>463</v>
      </c>
      <c r="T186" s="415"/>
      <c r="U186" s="429"/>
      <c r="V186" s="352">
        <f t="shared" si="6"/>
        <v>186</v>
      </c>
      <c r="W186" s="436" t="str">
        <f t="shared" si="9"/>
        <v>✔</v>
      </c>
      <c r="Y186" s="400"/>
      <c r="Z186" s="443">
        <v>0</v>
      </c>
      <c r="AA186" s="443">
        <v>10</v>
      </c>
      <c r="AB186" s="443">
        <v>0</v>
      </c>
      <c r="AC186" s="443">
        <v>10</v>
      </c>
      <c r="AD186" s="390"/>
    </row>
    <row r="187" spans="1:30" ht="19.5" customHeight="1" thickBot="1">
      <c r="A187" s="413"/>
      <c r="B187" s="414"/>
      <c r="C187" s="414" t="s">
        <v>617</v>
      </c>
      <c r="D187" s="414"/>
      <c r="E187" s="414"/>
      <c r="F187" s="415"/>
      <c r="G187" s="416"/>
      <c r="H187" s="448"/>
      <c r="I187" s="65">
        <v>0</v>
      </c>
      <c r="J187" s="415" t="s">
        <v>463</v>
      </c>
      <c r="K187" s="415"/>
      <c r="L187" s="415"/>
      <c r="M187" s="415"/>
      <c r="N187" s="415"/>
      <c r="O187" s="415"/>
      <c r="P187" s="415"/>
      <c r="Q187" s="415"/>
      <c r="R187" s="65">
        <v>1</v>
      </c>
      <c r="S187" s="415" t="s">
        <v>463</v>
      </c>
      <c r="T187" s="415"/>
      <c r="U187" s="429"/>
      <c r="V187" s="352">
        <f t="shared" si="6"/>
        <v>187</v>
      </c>
      <c r="W187" s="436" t="str">
        <f t="shared" si="9"/>
        <v>✔</v>
      </c>
      <c r="Y187" s="400"/>
      <c r="Z187" s="443">
        <v>0</v>
      </c>
      <c r="AA187" s="443">
        <v>10</v>
      </c>
      <c r="AB187" s="443">
        <v>0</v>
      </c>
      <c r="AC187" s="443">
        <v>10</v>
      </c>
      <c r="AD187" s="390"/>
    </row>
    <row r="188" spans="1:30" ht="19.5" customHeight="1" thickBot="1">
      <c r="A188" s="413"/>
      <c r="B188" s="414"/>
      <c r="C188" s="414" t="s">
        <v>618</v>
      </c>
      <c r="D188" s="414"/>
      <c r="E188" s="414"/>
      <c r="F188" s="415"/>
      <c r="G188" s="416"/>
      <c r="H188" s="448"/>
      <c r="I188" s="65">
        <v>0</v>
      </c>
      <c r="J188" s="415" t="s">
        <v>463</v>
      </c>
      <c r="K188" s="415"/>
      <c r="L188" s="415"/>
      <c r="M188" s="415"/>
      <c r="N188" s="415"/>
      <c r="O188" s="415"/>
      <c r="P188" s="415"/>
      <c r="Q188" s="415"/>
      <c r="R188" s="65">
        <v>4</v>
      </c>
      <c r="S188" s="415" t="s">
        <v>463</v>
      </c>
      <c r="T188" s="415"/>
      <c r="U188" s="429"/>
      <c r="V188" s="352">
        <f t="shared" si="6"/>
        <v>188</v>
      </c>
      <c r="W188" s="436" t="str">
        <f t="shared" si="9"/>
        <v>✔</v>
      </c>
      <c r="Y188" s="400"/>
      <c r="Z188" s="443">
        <v>0</v>
      </c>
      <c r="AA188" s="443">
        <v>10</v>
      </c>
      <c r="AB188" s="443">
        <v>0</v>
      </c>
      <c r="AC188" s="456">
        <v>20</v>
      </c>
      <c r="AD188" s="390"/>
    </row>
    <row r="189" spans="1:30" ht="19.5" customHeight="1" thickBot="1">
      <c r="A189" s="413"/>
      <c r="B189" s="414"/>
      <c r="C189" s="473" t="s">
        <v>619</v>
      </c>
      <c r="D189" s="414"/>
      <c r="E189" s="414"/>
      <c r="F189" s="415"/>
      <c r="G189" s="416"/>
      <c r="H189" s="448"/>
      <c r="I189" s="65">
        <v>0</v>
      </c>
      <c r="J189" s="415" t="s">
        <v>463</v>
      </c>
      <c r="K189" s="415"/>
      <c r="L189" s="415"/>
      <c r="M189" s="415"/>
      <c r="N189" s="415"/>
      <c r="O189" s="415"/>
      <c r="P189" s="415"/>
      <c r="Q189" s="415"/>
      <c r="R189" s="65">
        <v>0</v>
      </c>
      <c r="S189" s="415" t="s">
        <v>463</v>
      </c>
      <c r="T189" s="415"/>
      <c r="U189" s="429"/>
      <c r="V189" s="352">
        <f t="shared" si="6"/>
        <v>189</v>
      </c>
      <c r="W189" s="436" t="str">
        <f t="shared" si="9"/>
        <v>✔</v>
      </c>
      <c r="Y189" s="400"/>
      <c r="Z189" s="443">
        <v>0</v>
      </c>
      <c r="AA189" s="443">
        <v>10</v>
      </c>
      <c r="AB189" s="443">
        <v>0</v>
      </c>
      <c r="AC189" s="443">
        <v>10</v>
      </c>
      <c r="AD189" s="390"/>
    </row>
    <row r="190" spans="1:30" ht="19.5" customHeight="1" thickBot="1">
      <c r="A190" s="413"/>
      <c r="B190" s="414"/>
      <c r="C190" s="414" t="s">
        <v>620</v>
      </c>
      <c r="D190" s="414"/>
      <c r="E190" s="414"/>
      <c r="F190" s="415"/>
      <c r="G190" s="416"/>
      <c r="H190" s="448"/>
      <c r="I190" s="65">
        <v>0</v>
      </c>
      <c r="J190" s="415" t="s">
        <v>463</v>
      </c>
      <c r="K190" s="415"/>
      <c r="L190" s="415"/>
      <c r="M190" s="415"/>
      <c r="N190" s="415"/>
      <c r="O190" s="415"/>
      <c r="P190" s="415"/>
      <c r="Q190" s="415"/>
      <c r="R190" s="65">
        <v>0</v>
      </c>
      <c r="S190" s="415" t="s">
        <v>463</v>
      </c>
      <c r="T190" s="415"/>
      <c r="U190" s="429"/>
      <c r="V190" s="352">
        <f t="shared" si="6"/>
        <v>190</v>
      </c>
      <c r="W190" s="436" t="str">
        <f t="shared" si="9"/>
        <v>✔</v>
      </c>
      <c r="Y190" s="400"/>
      <c r="Z190" s="443">
        <v>0</v>
      </c>
      <c r="AA190" s="443">
        <v>10</v>
      </c>
      <c r="AB190" s="443">
        <v>0</v>
      </c>
      <c r="AC190" s="443">
        <v>10</v>
      </c>
      <c r="AD190" s="390"/>
    </row>
    <row r="191" spans="1:30" ht="39" customHeight="1" thickBot="1">
      <c r="A191" s="413"/>
      <c r="B191" s="414"/>
      <c r="C191" s="668" t="s">
        <v>621</v>
      </c>
      <c r="D191" s="668"/>
      <c r="E191" s="668"/>
      <c r="F191" s="668"/>
      <c r="G191" s="668"/>
      <c r="H191" s="669"/>
      <c r="I191" s="65">
        <v>0</v>
      </c>
      <c r="J191" s="415" t="s">
        <v>463</v>
      </c>
      <c r="K191" s="415"/>
      <c r="L191" s="415"/>
      <c r="M191" s="415"/>
      <c r="N191" s="415"/>
      <c r="O191" s="415"/>
      <c r="P191" s="415"/>
      <c r="Q191" s="415"/>
      <c r="R191" s="65">
        <v>0</v>
      </c>
      <c r="S191" s="415" t="s">
        <v>463</v>
      </c>
      <c r="T191" s="415"/>
      <c r="U191" s="429"/>
      <c r="V191" s="352">
        <f t="shared" si="6"/>
        <v>191</v>
      </c>
      <c r="W191" s="436" t="str">
        <f t="shared" si="9"/>
        <v>✔</v>
      </c>
      <c r="Y191" s="400"/>
      <c r="Z191" s="443">
        <v>0</v>
      </c>
      <c r="AA191" s="443">
        <v>10</v>
      </c>
      <c r="AB191" s="443">
        <v>0</v>
      </c>
      <c r="AC191" s="443">
        <v>10</v>
      </c>
      <c r="AD191" s="390"/>
    </row>
    <row r="192" spans="1:30" ht="19.5" customHeight="1" thickBot="1">
      <c r="A192" s="413"/>
      <c r="B192" s="414"/>
      <c r="C192" s="414" t="s">
        <v>622</v>
      </c>
      <c r="D192" s="414"/>
      <c r="E192" s="414"/>
      <c r="F192" s="415"/>
      <c r="G192" s="416"/>
      <c r="H192" s="448"/>
      <c r="I192" s="65">
        <v>0</v>
      </c>
      <c r="J192" s="415" t="s">
        <v>463</v>
      </c>
      <c r="K192" s="415"/>
      <c r="L192" s="415"/>
      <c r="M192" s="415"/>
      <c r="N192" s="415"/>
      <c r="O192" s="415"/>
      <c r="P192" s="415"/>
      <c r="Q192" s="415"/>
      <c r="R192" s="65">
        <v>12</v>
      </c>
      <c r="S192" s="415" t="s">
        <v>463</v>
      </c>
      <c r="T192" s="415"/>
      <c r="U192" s="429"/>
      <c r="V192" s="352">
        <f t="shared" si="6"/>
        <v>192</v>
      </c>
      <c r="W192" s="436" t="str">
        <f t="shared" si="9"/>
        <v>✔</v>
      </c>
      <c r="Y192" s="400"/>
      <c r="Z192" s="443">
        <v>0</v>
      </c>
      <c r="AA192" s="443">
        <v>10</v>
      </c>
      <c r="AB192" s="443">
        <v>0</v>
      </c>
      <c r="AC192" s="456">
        <v>30</v>
      </c>
      <c r="AD192" s="390"/>
    </row>
    <row r="193" spans="1:30" ht="19.5" customHeight="1" thickBot="1">
      <c r="A193" s="413"/>
      <c r="B193" s="414"/>
      <c r="C193" s="409" t="s">
        <v>623</v>
      </c>
      <c r="D193" s="409"/>
      <c r="E193" s="409"/>
      <c r="F193" s="410"/>
      <c r="G193" s="411"/>
      <c r="H193" s="474"/>
      <c r="I193" s="65">
        <v>0</v>
      </c>
      <c r="J193" s="415" t="s">
        <v>463</v>
      </c>
      <c r="K193" s="415"/>
      <c r="L193" s="415"/>
      <c r="M193" s="415"/>
      <c r="N193" s="415"/>
      <c r="O193" s="415"/>
      <c r="P193" s="415"/>
      <c r="Q193" s="415"/>
      <c r="R193" s="65">
        <v>0</v>
      </c>
      <c r="S193" s="415" t="s">
        <v>463</v>
      </c>
      <c r="T193" s="415"/>
      <c r="U193" s="429"/>
      <c r="V193" s="352">
        <f t="shared" si="6"/>
        <v>193</v>
      </c>
      <c r="W193" s="436" t="str">
        <f t="shared" si="9"/>
        <v>✔</v>
      </c>
      <c r="Y193" s="400"/>
      <c r="Z193" s="443">
        <v>0</v>
      </c>
      <c r="AA193" s="443">
        <v>10</v>
      </c>
      <c r="AB193" s="443">
        <v>0</v>
      </c>
      <c r="AC193" s="443">
        <v>10</v>
      </c>
      <c r="AD193" s="390"/>
    </row>
    <row r="194" spans="1:30" ht="20.100000000000001" customHeight="1">
      <c r="A194" s="413"/>
      <c r="B194" s="414"/>
      <c r="C194" s="409"/>
      <c r="D194" s="409"/>
      <c r="E194" s="409"/>
      <c r="F194" s="410"/>
      <c r="G194" s="411"/>
      <c r="H194" s="474"/>
      <c r="I194" s="542"/>
      <c r="J194" s="415"/>
      <c r="K194" s="415"/>
      <c r="L194" s="415"/>
      <c r="M194" s="415"/>
      <c r="N194" s="415"/>
      <c r="O194" s="415"/>
      <c r="P194" s="415"/>
      <c r="Q194" s="415"/>
      <c r="R194" s="542"/>
      <c r="S194" s="415"/>
      <c r="T194" s="415"/>
      <c r="U194" s="429"/>
      <c r="V194" s="352">
        <f t="shared" si="6"/>
        <v>194</v>
      </c>
      <c r="Y194" s="400"/>
      <c r="Z194" s="390"/>
      <c r="AA194" s="390"/>
      <c r="AB194" s="390"/>
      <c r="AC194" s="390"/>
      <c r="AD194" s="390"/>
    </row>
    <row r="195" spans="1:30" ht="20.100000000000001" customHeight="1" thickBot="1">
      <c r="A195" s="413"/>
      <c r="B195" s="414" t="s">
        <v>624</v>
      </c>
      <c r="C195" s="414"/>
      <c r="D195" s="414"/>
      <c r="E195" s="414"/>
      <c r="F195" s="415"/>
      <c r="G195" s="416"/>
      <c r="H195" s="430"/>
      <c r="I195" s="543"/>
      <c r="J195" s="415"/>
      <c r="K195" s="415"/>
      <c r="L195" s="415"/>
      <c r="M195" s="415"/>
      <c r="N195" s="415"/>
      <c r="O195" s="415"/>
      <c r="P195" s="415"/>
      <c r="Q195" s="415"/>
      <c r="R195" s="543"/>
      <c r="S195" s="415"/>
      <c r="T195" s="415"/>
      <c r="U195" s="429"/>
      <c r="V195" s="352">
        <f t="shared" si="6"/>
        <v>195</v>
      </c>
      <c r="Y195" s="400"/>
      <c r="Z195" s="390"/>
      <c r="AA195" s="390"/>
      <c r="AB195" s="390"/>
      <c r="AC195" s="390"/>
      <c r="AD195" s="390"/>
    </row>
    <row r="196" spans="1:30" ht="19.5" customHeight="1" thickBot="1">
      <c r="A196" s="413"/>
      <c r="B196" s="414"/>
      <c r="C196" s="414" t="s">
        <v>625</v>
      </c>
      <c r="D196" s="414"/>
      <c r="E196" s="414"/>
      <c r="F196" s="415"/>
      <c r="G196" s="416"/>
      <c r="H196" s="430"/>
      <c r="I196" s="65">
        <v>2.7</v>
      </c>
      <c r="J196" s="415" t="s">
        <v>463</v>
      </c>
      <c r="K196" s="415"/>
      <c r="L196" s="415"/>
      <c r="M196" s="415"/>
      <c r="N196" s="415"/>
      <c r="O196" s="415"/>
      <c r="P196" s="415"/>
      <c r="Q196" s="415"/>
      <c r="R196" s="65">
        <v>5</v>
      </c>
      <c r="S196" s="415" t="s">
        <v>463</v>
      </c>
      <c r="T196" s="415"/>
      <c r="U196" s="429"/>
      <c r="V196" s="352">
        <f t="shared" si="6"/>
        <v>196</v>
      </c>
      <c r="W196" s="436" t="str">
        <f>IF(OR(I196="",R196=""),"未入力あり","✔")</f>
        <v>✔</v>
      </c>
      <c r="Y196" s="400"/>
      <c r="Z196" s="443">
        <v>0</v>
      </c>
      <c r="AA196" s="456">
        <v>10</v>
      </c>
      <c r="AB196" s="443">
        <v>0</v>
      </c>
      <c r="AC196" s="456">
        <v>20</v>
      </c>
      <c r="AD196" s="390"/>
    </row>
    <row r="197" spans="1:30" ht="20.100000000000001" customHeight="1" thickBot="1">
      <c r="A197" s="413"/>
      <c r="B197" s="414"/>
      <c r="C197" s="414" t="s">
        <v>626</v>
      </c>
      <c r="D197" s="414"/>
      <c r="E197" s="414"/>
      <c r="F197" s="415"/>
      <c r="G197" s="416"/>
      <c r="H197" s="475"/>
      <c r="I197" s="65">
        <v>0</v>
      </c>
      <c r="J197" s="415" t="s">
        <v>463</v>
      </c>
      <c r="K197" s="415"/>
      <c r="L197" s="415"/>
      <c r="M197" s="415"/>
      <c r="N197" s="415"/>
      <c r="O197" s="415"/>
      <c r="P197" s="415"/>
      <c r="Q197" s="415"/>
      <c r="R197" s="65">
        <v>1</v>
      </c>
      <c r="S197" s="415" t="s">
        <v>463</v>
      </c>
      <c r="T197" s="415"/>
      <c r="U197" s="429"/>
      <c r="V197" s="352">
        <f t="shared" si="6"/>
        <v>197</v>
      </c>
      <c r="W197" s="436" t="str">
        <f>IF(OR(I197="",R197=""),"未入力あり","✔")</f>
        <v>✔</v>
      </c>
      <c r="Y197" s="400"/>
      <c r="Z197" s="443">
        <v>0</v>
      </c>
      <c r="AA197" s="443">
        <v>10</v>
      </c>
      <c r="AB197" s="443">
        <v>0</v>
      </c>
      <c r="AC197" s="443">
        <v>10</v>
      </c>
      <c r="AD197" s="390"/>
    </row>
    <row r="198" spans="1:30" ht="20.100000000000001" customHeight="1" thickBot="1">
      <c r="A198" s="413"/>
      <c r="B198" s="414"/>
      <c r="C198" s="454" t="s">
        <v>627</v>
      </c>
      <c r="D198" s="414"/>
      <c r="E198" s="414"/>
      <c r="F198" s="415"/>
      <c r="G198" s="416"/>
      <c r="H198" s="475"/>
      <c r="I198" s="65">
        <v>0</v>
      </c>
      <c r="J198" s="415" t="s">
        <v>463</v>
      </c>
      <c r="K198" s="415"/>
      <c r="L198" s="415"/>
      <c r="M198" s="415"/>
      <c r="N198" s="415"/>
      <c r="O198" s="415"/>
      <c r="P198" s="415"/>
      <c r="Q198" s="415"/>
      <c r="R198" s="65">
        <v>0</v>
      </c>
      <c r="S198" s="415" t="s">
        <v>463</v>
      </c>
      <c r="T198" s="415"/>
      <c r="U198" s="429"/>
      <c r="V198" s="352">
        <f t="shared" si="6"/>
        <v>198</v>
      </c>
      <c r="W198" s="436" t="str">
        <f>IF(OR(I198="",R198=""),"未入力あり","✔")</f>
        <v>✔</v>
      </c>
      <c r="Y198" s="400"/>
      <c r="Z198" s="443">
        <v>0</v>
      </c>
      <c r="AA198" s="443">
        <v>10</v>
      </c>
      <c r="AB198" s="443">
        <v>0</v>
      </c>
      <c r="AC198" s="456">
        <v>20</v>
      </c>
      <c r="AD198" s="390"/>
    </row>
    <row r="199" spans="1:30" ht="20.100000000000001" customHeight="1" thickBot="1">
      <c r="A199" s="413" t="s">
        <v>628</v>
      </c>
      <c r="B199" s="414"/>
      <c r="C199" s="414"/>
      <c r="D199" s="414"/>
      <c r="E199" s="414"/>
      <c r="F199" s="415"/>
      <c r="G199" s="416"/>
      <c r="H199" s="430"/>
      <c r="I199" s="435"/>
      <c r="J199" s="357"/>
      <c r="K199" s="357"/>
      <c r="L199" s="357"/>
      <c r="M199" s="357"/>
      <c r="N199" s="357"/>
      <c r="O199" s="357"/>
      <c r="P199" s="357"/>
      <c r="Q199" s="357"/>
      <c r="R199" s="539"/>
      <c r="S199" s="357"/>
      <c r="T199" s="415"/>
      <c r="U199" s="429"/>
      <c r="V199" s="352">
        <f t="shared" si="6"/>
        <v>199</v>
      </c>
      <c r="Y199" s="400"/>
      <c r="Z199" s="390"/>
      <c r="AA199" s="390"/>
      <c r="AB199" s="390"/>
      <c r="AC199" s="390"/>
      <c r="AD199" s="390"/>
    </row>
    <row r="200" spans="1:30" ht="20.100000000000001" customHeight="1" thickBot="1">
      <c r="A200" s="413"/>
      <c r="B200" s="414" t="s">
        <v>629</v>
      </c>
      <c r="C200" s="414"/>
      <c r="D200" s="414"/>
      <c r="E200" s="414"/>
      <c r="F200" s="415"/>
      <c r="G200" s="416"/>
      <c r="H200" s="430"/>
      <c r="I200" s="435"/>
      <c r="J200" s="357"/>
      <c r="K200" s="357"/>
      <c r="L200" s="357"/>
      <c r="M200" s="357"/>
      <c r="N200" s="357"/>
      <c r="O200" s="357"/>
      <c r="P200" s="357"/>
      <c r="Q200" s="357"/>
      <c r="R200" s="476" t="s">
        <v>817</v>
      </c>
      <c r="S200" s="439" t="s">
        <v>630</v>
      </c>
      <c r="T200" s="415"/>
      <c r="U200" s="429"/>
      <c r="V200" s="352">
        <f t="shared" si="6"/>
        <v>200</v>
      </c>
      <c r="W200" s="436" t="str">
        <f>IF(R200="","未入力あり","✔")</f>
        <v>✔</v>
      </c>
      <c r="Y200" s="400"/>
      <c r="Z200" s="390"/>
      <c r="AA200" s="390"/>
      <c r="AB200" s="390"/>
      <c r="AC200" s="390"/>
      <c r="AD200" s="390"/>
    </row>
    <row r="201" spans="1:30" ht="20.100000000000001" customHeight="1" thickBot="1">
      <c r="A201" s="413"/>
      <c r="B201" s="414" t="s">
        <v>631</v>
      </c>
      <c r="C201" s="414"/>
      <c r="D201" s="414"/>
      <c r="E201" s="414"/>
      <c r="F201" s="415"/>
      <c r="G201" s="416"/>
      <c r="H201" s="477"/>
      <c r="I201" s="435"/>
      <c r="J201" s="357"/>
      <c r="K201" s="357"/>
      <c r="L201" s="357"/>
      <c r="M201" s="357"/>
      <c r="N201" s="357"/>
      <c r="O201" s="357"/>
      <c r="P201" s="357"/>
      <c r="Q201" s="357"/>
      <c r="R201" s="435"/>
      <c r="S201" s="357"/>
      <c r="T201" s="415"/>
      <c r="U201" s="429"/>
      <c r="V201" s="352">
        <f t="shared" si="6"/>
        <v>201</v>
      </c>
      <c r="Y201" s="400"/>
      <c r="Z201" s="390"/>
      <c r="AA201" s="390"/>
      <c r="AB201" s="390"/>
      <c r="AC201" s="390"/>
      <c r="AD201" s="390"/>
    </row>
    <row r="202" spans="1:30" ht="20.100000000000001" customHeight="1" thickBot="1">
      <c r="A202" s="413"/>
      <c r="B202" s="414"/>
      <c r="C202" s="414" t="s">
        <v>632</v>
      </c>
      <c r="D202" s="414"/>
      <c r="E202" s="414"/>
      <c r="F202" s="415"/>
      <c r="G202" s="416"/>
      <c r="H202" s="476" t="s">
        <v>816</v>
      </c>
      <c r="I202" s="439" t="s">
        <v>633</v>
      </c>
      <c r="J202" s="478"/>
      <c r="K202" s="478"/>
      <c r="L202" s="478"/>
      <c r="M202" s="478" t="s">
        <v>634</v>
      </c>
      <c r="N202" s="65">
        <v>4</v>
      </c>
      <c r="O202" s="390" t="s">
        <v>635</v>
      </c>
      <c r="P202" s="390"/>
      <c r="Q202" s="390"/>
      <c r="R202" s="435"/>
      <c r="S202" s="357"/>
      <c r="T202" s="415"/>
      <c r="U202" s="429"/>
      <c r="V202" s="352">
        <f t="shared" si="6"/>
        <v>202</v>
      </c>
      <c r="W202" s="436" t="str">
        <f>IF(OR(H202="",N202=""),"未入力あり","✔")</f>
        <v>✔</v>
      </c>
      <c r="Y202" s="400"/>
      <c r="Z202" s="443">
        <v>0</v>
      </c>
      <c r="AA202" s="443">
        <v>40</v>
      </c>
      <c r="AB202" s="390"/>
      <c r="AC202" s="390"/>
      <c r="AD202" s="390"/>
    </row>
    <row r="203" spans="1:30" ht="20.100000000000001" customHeight="1" thickBot="1">
      <c r="A203" s="413"/>
      <c r="B203" s="414"/>
      <c r="C203" s="414" t="s">
        <v>636</v>
      </c>
      <c r="D203" s="414"/>
      <c r="E203" s="414"/>
      <c r="F203" s="415"/>
      <c r="G203" s="416"/>
      <c r="H203" s="476" t="s">
        <v>816</v>
      </c>
      <c r="I203" s="439" t="s">
        <v>633</v>
      </c>
      <c r="J203" s="478"/>
      <c r="K203" s="478"/>
      <c r="L203" s="478"/>
      <c r="M203" s="478" t="s">
        <v>634</v>
      </c>
      <c r="N203" s="65">
        <v>12</v>
      </c>
      <c r="O203" s="390" t="str">
        <f>O202</f>
        <v>回開催（期間：令和５年１月１日～令和５年12月31日）</v>
      </c>
      <c r="P203" s="390"/>
      <c r="Q203" s="390"/>
      <c r="R203" s="435"/>
      <c r="S203" s="357"/>
      <c r="T203" s="415"/>
      <c r="U203" s="429"/>
      <c r="V203" s="352">
        <f t="shared" si="6"/>
        <v>203</v>
      </c>
      <c r="W203" s="436" t="str">
        <f>IF(OR(H203="",N203=""),"未入力あり","✔")</f>
        <v>✔</v>
      </c>
      <c r="Y203" s="400"/>
      <c r="Z203" s="443">
        <v>0</v>
      </c>
      <c r="AA203" s="443">
        <v>30</v>
      </c>
      <c r="AB203" s="390"/>
      <c r="AC203" s="390"/>
      <c r="AD203" s="390"/>
    </row>
    <row r="204" spans="1:30" ht="20.100000000000001" customHeight="1" thickBot="1">
      <c r="A204" s="413"/>
      <c r="B204" s="414"/>
      <c r="C204" s="414" t="s">
        <v>637</v>
      </c>
      <c r="D204" s="414"/>
      <c r="E204" s="414"/>
      <c r="F204" s="415"/>
      <c r="G204" s="416"/>
      <c r="H204" s="476" t="s">
        <v>816</v>
      </c>
      <c r="I204" s="439" t="s">
        <v>633</v>
      </c>
      <c r="J204" s="478"/>
      <c r="K204" s="478"/>
      <c r="L204" s="478"/>
      <c r="M204" s="478" t="s">
        <v>634</v>
      </c>
      <c r="N204" s="65">
        <v>12</v>
      </c>
      <c r="O204" s="390" t="str">
        <f>O202</f>
        <v>回開催（期間：令和５年１月１日～令和５年12月31日）</v>
      </c>
      <c r="P204" s="390"/>
      <c r="Q204" s="390"/>
      <c r="R204" s="435"/>
      <c r="S204" s="357"/>
      <c r="T204" s="415"/>
      <c r="U204" s="429"/>
      <c r="V204" s="352">
        <f t="shared" si="6"/>
        <v>204</v>
      </c>
      <c r="W204" s="436" t="str">
        <f>IF(OR(H204="",N204=""),"未入力あり","✔")</f>
        <v>✔</v>
      </c>
      <c r="Y204" s="400"/>
      <c r="Z204" s="443">
        <v>0</v>
      </c>
      <c r="AA204" s="443">
        <v>30</v>
      </c>
      <c r="AB204" s="390"/>
      <c r="AC204" s="390"/>
      <c r="AD204" s="390"/>
    </row>
    <row r="205" spans="1:30" ht="20.100000000000001" customHeight="1">
      <c r="A205" s="413"/>
      <c r="B205" s="414"/>
      <c r="C205" s="414"/>
      <c r="D205" s="414"/>
      <c r="E205" s="414"/>
      <c r="F205" s="415"/>
      <c r="G205" s="416"/>
      <c r="H205" s="430"/>
      <c r="I205" s="435"/>
      <c r="J205" s="357"/>
      <c r="K205" s="357"/>
      <c r="L205" s="357"/>
      <c r="M205" s="357"/>
      <c r="N205" s="357"/>
      <c r="O205" s="357"/>
      <c r="P205" s="357"/>
      <c r="Q205" s="357"/>
      <c r="R205" s="435"/>
      <c r="S205" s="439"/>
      <c r="T205" s="374"/>
      <c r="U205" s="429"/>
      <c r="V205" s="352">
        <f t="shared" si="6"/>
        <v>205</v>
      </c>
      <c r="Y205" s="400"/>
      <c r="Z205" s="390"/>
      <c r="AA205" s="390"/>
      <c r="AB205" s="390"/>
      <c r="AC205" s="390"/>
      <c r="AD205" s="390"/>
    </row>
    <row r="206" spans="1:30" ht="20.100000000000001" customHeight="1">
      <c r="A206" s="413" t="s">
        <v>638</v>
      </c>
      <c r="B206" s="414"/>
      <c r="C206" s="414"/>
      <c r="D206" s="414"/>
      <c r="E206" s="414"/>
      <c r="F206" s="415"/>
      <c r="G206" s="416"/>
      <c r="H206" s="430"/>
      <c r="I206" s="435"/>
      <c r="J206" s="357"/>
      <c r="K206" s="357"/>
      <c r="L206" s="357"/>
      <c r="M206" s="357"/>
      <c r="N206" s="357"/>
      <c r="O206" s="357"/>
      <c r="P206" s="357"/>
      <c r="Q206" s="357"/>
      <c r="R206" s="435"/>
      <c r="S206" s="357"/>
      <c r="T206" s="415"/>
      <c r="U206" s="429"/>
      <c r="V206" s="352">
        <f t="shared" si="6"/>
        <v>206</v>
      </c>
      <c r="Y206" s="400"/>
      <c r="Z206" s="653"/>
      <c r="AA206" s="390"/>
      <c r="AB206" s="390"/>
      <c r="AC206" s="390"/>
      <c r="AD206" s="390"/>
    </row>
    <row r="207" spans="1:30" ht="20.100000000000001" customHeight="1" thickBot="1">
      <c r="A207" s="413"/>
      <c r="B207" s="414" t="s">
        <v>337</v>
      </c>
      <c r="C207" s="414" t="s">
        <v>639</v>
      </c>
      <c r="D207" s="415"/>
      <c r="E207" s="414"/>
      <c r="F207" s="438" t="s">
        <v>640</v>
      </c>
      <c r="G207" s="479"/>
      <c r="H207" s="430"/>
      <c r="I207" s="435"/>
      <c r="J207" s="357"/>
      <c r="K207" s="357"/>
      <c r="L207" s="357"/>
      <c r="M207" s="357"/>
      <c r="N207" s="357"/>
      <c r="O207" s="357"/>
      <c r="P207" s="357"/>
      <c r="Q207" s="357"/>
      <c r="R207" s="435"/>
      <c r="S207" s="357"/>
      <c r="T207" s="415"/>
      <c r="U207" s="429"/>
      <c r="V207" s="352">
        <f t="shared" si="6"/>
        <v>207</v>
      </c>
      <c r="Y207" s="400"/>
      <c r="Z207" s="653"/>
      <c r="AA207" s="390"/>
      <c r="AB207" s="390"/>
      <c r="AC207" s="390"/>
      <c r="AD207" s="390"/>
    </row>
    <row r="208" spans="1:30" ht="20.100000000000001" customHeight="1" thickBot="1">
      <c r="A208" s="413"/>
      <c r="B208" s="415"/>
      <c r="C208" s="414"/>
      <c r="D208" s="414" t="s">
        <v>641</v>
      </c>
      <c r="E208" s="415"/>
      <c r="F208" s="415"/>
      <c r="G208" s="416"/>
      <c r="H208" s="430"/>
      <c r="I208" s="435"/>
      <c r="J208" s="357"/>
      <c r="K208" s="357"/>
      <c r="L208" s="357"/>
      <c r="M208" s="357"/>
      <c r="N208" s="357"/>
      <c r="O208" s="357"/>
      <c r="P208" s="357"/>
      <c r="Q208" s="357"/>
      <c r="R208" s="65">
        <v>9397</v>
      </c>
      <c r="S208" s="415" t="s">
        <v>581</v>
      </c>
      <c r="T208" s="414"/>
      <c r="U208" s="432"/>
      <c r="V208" s="352">
        <f t="shared" si="6"/>
        <v>208</v>
      </c>
      <c r="W208" s="436" t="str">
        <f>IF(R208="","未入力あり","✔")</f>
        <v>✔</v>
      </c>
      <c r="Y208" s="400"/>
      <c r="Z208" s="480">
        <v>0</v>
      </c>
      <c r="AA208" s="437">
        <v>170000</v>
      </c>
      <c r="AB208" s="390"/>
      <c r="AC208" s="390"/>
      <c r="AD208" s="390"/>
    </row>
    <row r="209" spans="1:30" ht="19.5" thickBot="1">
      <c r="A209" s="413"/>
      <c r="B209" s="415"/>
      <c r="C209" s="414"/>
      <c r="D209" s="414"/>
      <c r="E209" s="414" t="s">
        <v>642</v>
      </c>
      <c r="F209" s="414"/>
      <c r="G209" s="416"/>
      <c r="H209" s="430"/>
      <c r="I209" s="435"/>
      <c r="J209" s="357"/>
      <c r="K209" s="357"/>
      <c r="L209" s="357"/>
      <c r="M209" s="357"/>
      <c r="N209" s="357"/>
      <c r="O209" s="357"/>
      <c r="P209" s="357"/>
      <c r="Q209" s="357"/>
      <c r="R209" s="65">
        <v>1938</v>
      </c>
      <c r="S209" s="415" t="s">
        <v>581</v>
      </c>
      <c r="T209" s="414"/>
      <c r="U209" s="432"/>
      <c r="V209" s="352">
        <f t="shared" ref="V209:V285" si="10">+ROW()</f>
        <v>209</v>
      </c>
      <c r="W209" s="436" t="str">
        <f>IF(R209="","未入力あり","✔")</f>
        <v>✔</v>
      </c>
      <c r="Y209" s="400"/>
      <c r="Z209" s="480">
        <v>0</v>
      </c>
      <c r="AA209" s="437">
        <v>55000</v>
      </c>
      <c r="AB209" s="390"/>
      <c r="AC209" s="390"/>
      <c r="AD209" s="390"/>
    </row>
    <row r="210" spans="1:30" ht="20.100000000000001" customHeight="1" thickBot="1">
      <c r="A210" s="413"/>
      <c r="B210" s="415"/>
      <c r="C210" s="414"/>
      <c r="D210" s="414"/>
      <c r="E210" s="414" t="s">
        <v>643</v>
      </c>
      <c r="F210" s="414"/>
      <c r="G210" s="416"/>
      <c r="H210" s="430"/>
      <c r="I210" s="435"/>
      <c r="J210" s="357"/>
      <c r="K210" s="357"/>
      <c r="L210" s="357"/>
      <c r="M210" s="357"/>
      <c r="N210" s="357"/>
      <c r="O210" s="357"/>
      <c r="P210" s="357"/>
      <c r="Q210" s="357"/>
      <c r="R210" s="481">
        <f>IF(ISERROR(R209/R208*100),"",R209/R208*100)</f>
        <v>20.623603277641799</v>
      </c>
      <c r="S210" s="415" t="s">
        <v>644</v>
      </c>
      <c r="T210" s="414"/>
      <c r="U210" s="432"/>
      <c r="V210" s="352">
        <f t="shared" si="10"/>
        <v>210</v>
      </c>
      <c r="W210" s="340"/>
      <c r="Y210" s="400"/>
      <c r="Z210" s="482"/>
      <c r="AA210" s="390"/>
      <c r="AB210" s="390"/>
      <c r="AC210" s="390"/>
      <c r="AD210" s="390"/>
    </row>
    <row r="211" spans="1:30" ht="20.100000000000001" customHeight="1" thickBot="1">
      <c r="A211" s="483"/>
      <c r="B211" s="484"/>
      <c r="C211" s="485"/>
      <c r="D211" s="485" t="s">
        <v>645</v>
      </c>
      <c r="E211" s="484"/>
      <c r="F211" s="484"/>
      <c r="G211" s="486"/>
      <c r="H211" s="477"/>
      <c r="I211" s="446"/>
      <c r="J211" s="487"/>
      <c r="K211" s="487"/>
      <c r="L211" s="487"/>
      <c r="M211" s="487"/>
      <c r="N211" s="487"/>
      <c r="O211" s="487"/>
      <c r="P211" s="487"/>
      <c r="Q211" s="487"/>
      <c r="R211" s="65">
        <v>35257</v>
      </c>
      <c r="S211" s="415" t="s">
        <v>581</v>
      </c>
      <c r="T211" s="414"/>
      <c r="U211" s="432"/>
      <c r="V211" s="352">
        <f t="shared" si="10"/>
        <v>211</v>
      </c>
      <c r="W211" s="436" t="str">
        <f>IF(R211="","未入力あり","✔")</f>
        <v>✔</v>
      </c>
      <c r="Y211" s="400"/>
      <c r="Z211" s="480">
        <v>0</v>
      </c>
      <c r="AA211" s="437">
        <v>270000</v>
      </c>
      <c r="AB211" s="390"/>
      <c r="AC211" s="390"/>
      <c r="AD211" s="390"/>
    </row>
    <row r="212" spans="1:30" ht="20.100000000000001" customHeight="1" thickBot="1">
      <c r="A212" s="413"/>
      <c r="B212" s="415"/>
      <c r="C212" s="414"/>
      <c r="D212" s="414" t="s">
        <v>646</v>
      </c>
      <c r="E212" s="415"/>
      <c r="F212" s="415"/>
      <c r="G212" s="416"/>
      <c r="H212" s="430"/>
      <c r="I212" s="435"/>
      <c r="J212" s="357"/>
      <c r="K212" s="357"/>
      <c r="L212" s="357"/>
      <c r="M212" s="357"/>
      <c r="N212" s="357"/>
      <c r="O212" s="357"/>
      <c r="P212" s="357"/>
      <c r="Q212" s="488"/>
      <c r="R212" s="65">
        <v>125</v>
      </c>
      <c r="S212" s="415" t="s">
        <v>581</v>
      </c>
      <c r="T212" s="414"/>
      <c r="U212" s="432"/>
      <c r="V212" s="352">
        <f t="shared" si="10"/>
        <v>212</v>
      </c>
      <c r="W212" s="436" t="str">
        <f>IF(R212="","未入力あり","✔")</f>
        <v>✔</v>
      </c>
      <c r="Y212" s="400"/>
      <c r="Z212" s="480">
        <v>0</v>
      </c>
      <c r="AA212" s="437">
        <v>640</v>
      </c>
      <c r="AB212" s="390"/>
      <c r="AC212" s="390"/>
      <c r="AD212" s="390"/>
    </row>
    <row r="213" spans="1:30" ht="99.75" customHeight="1">
      <c r="A213" s="489"/>
      <c r="B213" s="340"/>
      <c r="C213" s="387"/>
      <c r="D213" s="670" t="s">
        <v>647</v>
      </c>
      <c r="E213" s="670"/>
      <c r="F213" s="670"/>
      <c r="G213" s="670"/>
      <c r="H213" s="670"/>
      <c r="I213" s="670"/>
      <c r="J213" s="670"/>
      <c r="K213" s="670"/>
      <c r="L213" s="670"/>
      <c r="M213" s="670"/>
      <c r="N213" s="670"/>
      <c r="O213" s="670"/>
      <c r="P213" s="670"/>
      <c r="Q213" s="670"/>
      <c r="R213" s="670"/>
      <c r="S213" s="357"/>
      <c r="T213" s="415"/>
      <c r="U213" s="429"/>
      <c r="V213" s="352">
        <f t="shared" si="10"/>
        <v>213</v>
      </c>
      <c r="Y213" s="400"/>
      <c r="AA213" s="390"/>
      <c r="AB213" s="390"/>
      <c r="AC213" s="390"/>
      <c r="AD213" s="390"/>
    </row>
    <row r="214" spans="1:30" ht="20.100000000000001" customHeight="1">
      <c r="A214" s="413"/>
      <c r="B214" s="414"/>
      <c r="C214" s="414"/>
      <c r="D214" s="414"/>
      <c r="E214" s="416"/>
      <c r="F214" s="414"/>
      <c r="G214" s="414"/>
      <c r="H214" s="430"/>
      <c r="I214" s="435"/>
      <c r="J214" s="357"/>
      <c r="K214" s="357"/>
      <c r="L214" s="357"/>
      <c r="M214" s="357"/>
      <c r="N214" s="357"/>
      <c r="O214" s="357"/>
      <c r="P214" s="357"/>
      <c r="Q214" s="357"/>
      <c r="R214" s="490"/>
      <c r="S214" s="415"/>
      <c r="T214" s="414"/>
      <c r="U214" s="491"/>
      <c r="V214" s="352">
        <f t="shared" si="10"/>
        <v>214</v>
      </c>
      <c r="Y214" s="400"/>
      <c r="Z214" s="492"/>
      <c r="AA214" s="390"/>
      <c r="AB214" s="390"/>
      <c r="AC214" s="390"/>
      <c r="AD214" s="390"/>
    </row>
    <row r="215" spans="1:30" ht="19.5" customHeight="1">
      <c r="A215" s="413"/>
      <c r="B215" s="414"/>
      <c r="C215" s="414"/>
      <c r="D215" s="414"/>
      <c r="E215" s="414"/>
      <c r="F215" s="415"/>
      <c r="G215" s="414"/>
      <c r="H215" s="430"/>
      <c r="I215" s="435"/>
      <c r="J215" s="357"/>
      <c r="K215" s="357"/>
      <c r="L215" s="357"/>
      <c r="M215" s="357"/>
      <c r="N215" s="357"/>
      <c r="O215" s="357"/>
      <c r="P215" s="357"/>
      <c r="Q215" s="357"/>
      <c r="R215" s="468"/>
      <c r="S215" s="415"/>
      <c r="T215" s="415"/>
      <c r="U215" s="493"/>
      <c r="V215" s="352">
        <f t="shared" si="10"/>
        <v>215</v>
      </c>
      <c r="Y215" s="400"/>
      <c r="Z215" s="492"/>
      <c r="AA215" s="390"/>
      <c r="AB215" s="390"/>
      <c r="AC215" s="390"/>
      <c r="AD215" s="390"/>
    </row>
    <row r="216" spans="1:30" ht="20.100000000000001" customHeight="1">
      <c r="A216" s="413"/>
      <c r="B216" s="414" t="s">
        <v>339</v>
      </c>
      <c r="C216" s="414" t="s">
        <v>648</v>
      </c>
      <c r="D216" s="415"/>
      <c r="E216" s="414"/>
      <c r="F216" s="414"/>
      <c r="G216" s="416"/>
      <c r="H216" s="430"/>
      <c r="I216" s="435"/>
      <c r="J216" s="357"/>
      <c r="K216" s="357"/>
      <c r="L216" s="357"/>
      <c r="M216" s="357"/>
      <c r="N216" s="357"/>
      <c r="O216" s="357"/>
      <c r="P216" s="357"/>
      <c r="Q216" s="357"/>
      <c r="R216" s="494"/>
      <c r="S216" s="415"/>
      <c r="T216" s="415"/>
      <c r="U216" s="429"/>
      <c r="V216" s="352">
        <f t="shared" si="10"/>
        <v>216</v>
      </c>
      <c r="Y216" s="400"/>
      <c r="Z216" s="492"/>
      <c r="AA216" s="390"/>
      <c r="AB216" s="390"/>
      <c r="AC216" s="390"/>
      <c r="AD216" s="390"/>
    </row>
    <row r="217" spans="1:30" ht="20.100000000000001" customHeight="1" thickBot="1">
      <c r="A217" s="413"/>
      <c r="B217" s="415"/>
      <c r="C217" s="414" t="s">
        <v>12</v>
      </c>
      <c r="D217" s="414" t="s">
        <v>649</v>
      </c>
      <c r="E217" s="415"/>
      <c r="F217" s="415"/>
      <c r="G217" s="438" t="str">
        <f>F207</f>
        <v>（期間：令和５年１月１日～令和５年12月31日）</v>
      </c>
      <c r="H217" s="390"/>
      <c r="I217" s="495"/>
      <c r="J217" s="357"/>
      <c r="K217" s="357"/>
      <c r="L217" s="357"/>
      <c r="M217" s="357"/>
      <c r="N217" s="357"/>
      <c r="O217" s="357"/>
      <c r="P217" s="357"/>
      <c r="Q217" s="357"/>
      <c r="R217" s="494"/>
      <c r="S217" s="415"/>
      <c r="T217" s="415"/>
      <c r="U217" s="429"/>
      <c r="V217" s="352">
        <f t="shared" si="10"/>
        <v>217</v>
      </c>
      <c r="Y217" s="400"/>
      <c r="Z217" s="492"/>
      <c r="AA217" s="390"/>
      <c r="AB217" s="390"/>
      <c r="AC217" s="390"/>
      <c r="AD217" s="390"/>
    </row>
    <row r="218" spans="1:30" ht="20.100000000000001" customHeight="1" thickBot="1">
      <c r="A218" s="413"/>
      <c r="B218" s="414"/>
      <c r="C218" s="414"/>
      <c r="D218" s="414"/>
      <c r="E218" s="414" t="s">
        <v>650</v>
      </c>
      <c r="F218" s="415"/>
      <c r="G218" s="416"/>
      <c r="H218" s="430"/>
      <c r="I218" s="435"/>
      <c r="J218" s="357"/>
      <c r="K218" s="357"/>
      <c r="L218" s="357"/>
      <c r="M218" s="357"/>
      <c r="N218" s="357"/>
      <c r="O218" s="357"/>
      <c r="P218" s="357"/>
      <c r="Q218" s="357"/>
      <c r="R218" s="65">
        <v>7107</v>
      </c>
      <c r="S218" s="415" t="s">
        <v>651</v>
      </c>
      <c r="T218" s="415"/>
      <c r="U218" s="429"/>
      <c r="V218" s="352">
        <f t="shared" si="10"/>
        <v>218</v>
      </c>
      <c r="W218" s="436" t="str">
        <f>IF(R218="","未入力あり","✔")</f>
        <v>✔</v>
      </c>
      <c r="Y218" s="400"/>
      <c r="Z218" s="496">
        <v>0</v>
      </c>
      <c r="AA218" s="437">
        <v>21000</v>
      </c>
      <c r="AB218" s="390"/>
      <c r="AC218" s="390"/>
      <c r="AD218" s="390"/>
    </row>
    <row r="219" spans="1:30" ht="20.100000000000001" customHeight="1" thickBot="1">
      <c r="A219" s="413"/>
      <c r="B219" s="414"/>
      <c r="C219" s="414"/>
      <c r="D219" s="414"/>
      <c r="E219" s="414" t="s">
        <v>652</v>
      </c>
      <c r="F219" s="415"/>
      <c r="G219" s="416"/>
      <c r="H219" s="430"/>
      <c r="I219" s="435"/>
      <c r="J219" s="357"/>
      <c r="K219" s="357"/>
      <c r="L219" s="357"/>
      <c r="M219" s="357"/>
      <c r="N219" s="357"/>
      <c r="O219" s="357"/>
      <c r="P219" s="357"/>
      <c r="Q219" s="357"/>
      <c r="R219" s="65">
        <v>4819</v>
      </c>
      <c r="S219" s="415" t="s">
        <v>651</v>
      </c>
      <c r="T219" s="415"/>
      <c r="U219" s="429"/>
      <c r="V219" s="352">
        <f t="shared" si="10"/>
        <v>219</v>
      </c>
      <c r="W219" s="436" t="str">
        <f>IF(R219="","未入力あり","✔")</f>
        <v>✔</v>
      </c>
      <c r="Y219" s="400"/>
      <c r="Z219" s="496">
        <v>0</v>
      </c>
      <c r="AA219" s="437">
        <v>16000</v>
      </c>
      <c r="AB219" s="390"/>
      <c r="AC219" s="390"/>
      <c r="AD219" s="390"/>
    </row>
    <row r="220" spans="1:30" ht="20.100000000000001" customHeight="1" thickBot="1">
      <c r="A220" s="413"/>
      <c r="B220" s="414"/>
      <c r="C220" s="414"/>
      <c r="D220" s="414"/>
      <c r="E220" s="414" t="s">
        <v>653</v>
      </c>
      <c r="F220" s="415"/>
      <c r="G220" s="416"/>
      <c r="H220" s="430"/>
      <c r="I220" s="435"/>
      <c r="J220" s="357"/>
      <c r="K220" s="357"/>
      <c r="L220" s="357"/>
      <c r="M220" s="357"/>
      <c r="N220" s="357"/>
      <c r="O220" s="357"/>
      <c r="P220" s="357"/>
      <c r="Q220" s="357"/>
      <c r="R220" s="65">
        <v>134</v>
      </c>
      <c r="S220" s="415" t="s">
        <v>651</v>
      </c>
      <c r="T220" s="415"/>
      <c r="U220" s="429"/>
      <c r="V220" s="352">
        <f t="shared" si="10"/>
        <v>220</v>
      </c>
      <c r="W220" s="436" t="str">
        <f>IF(R220="","未入力あり","✔")</f>
        <v>✔</v>
      </c>
      <c r="Y220" s="400"/>
      <c r="Z220" s="496">
        <v>0</v>
      </c>
      <c r="AA220" s="437">
        <v>2300</v>
      </c>
      <c r="AB220" s="390"/>
      <c r="AC220" s="390"/>
      <c r="AD220" s="390"/>
    </row>
    <row r="221" spans="1:30" ht="20.100000000000001" customHeight="1">
      <c r="A221" s="497"/>
      <c r="B221" s="498"/>
      <c r="C221" s="498"/>
      <c r="D221" s="498"/>
      <c r="E221" s="498"/>
      <c r="F221" s="499"/>
      <c r="G221" s="500"/>
      <c r="H221" s="501"/>
      <c r="I221" s="502"/>
      <c r="J221" s="503"/>
      <c r="K221" s="503"/>
      <c r="L221" s="503"/>
      <c r="M221" s="503"/>
      <c r="N221" s="503"/>
      <c r="O221" s="503"/>
      <c r="P221" s="503"/>
      <c r="Q221" s="503"/>
      <c r="R221" s="555"/>
      <c r="S221" s="503"/>
      <c r="T221" s="499"/>
      <c r="U221" s="504"/>
      <c r="V221" s="352">
        <f t="shared" si="10"/>
        <v>221</v>
      </c>
      <c r="Y221" s="400"/>
      <c r="AA221" s="390"/>
      <c r="AB221" s="390"/>
      <c r="AC221" s="390"/>
      <c r="AD221" s="390"/>
    </row>
    <row r="222" spans="1:30" ht="20.100000000000001" customHeight="1">
      <c r="A222" s="505" t="s">
        <v>654</v>
      </c>
      <c r="B222" s="506"/>
      <c r="C222" s="447"/>
      <c r="D222" s="507"/>
      <c r="E222" s="508"/>
      <c r="F222" s="509"/>
      <c r="G222" s="509"/>
      <c r="H222" s="509"/>
      <c r="I222" s="509"/>
      <c r="J222" s="509"/>
      <c r="K222" s="431"/>
      <c r="L222" s="357"/>
      <c r="M222" s="357"/>
      <c r="N222" s="357"/>
      <c r="O222" s="357"/>
      <c r="P222" s="357"/>
      <c r="Q222" s="357"/>
      <c r="R222" s="539"/>
      <c r="S222" s="357"/>
      <c r="T222" s="415"/>
      <c r="U222" s="429"/>
      <c r="V222" s="352">
        <f t="shared" si="10"/>
        <v>222</v>
      </c>
      <c r="Y222" s="400"/>
    </row>
    <row r="223" spans="1:30" ht="20.100000000000001" customHeight="1">
      <c r="A223" s="510"/>
      <c r="B223" s="511" t="s">
        <v>655</v>
      </c>
      <c r="C223" s="512"/>
      <c r="F223" s="390"/>
      <c r="G223" s="390"/>
      <c r="H223" s="391"/>
      <c r="I223" s="391"/>
      <c r="J223" s="513"/>
      <c r="K223" s="514"/>
      <c r="O223" s="390"/>
      <c r="R223" s="556"/>
      <c r="S223" s="390"/>
      <c r="T223" s="390"/>
      <c r="U223" s="515"/>
      <c r="V223" s="352">
        <f t="shared" si="10"/>
        <v>223</v>
      </c>
      <c r="W223" s="390"/>
      <c r="X223" s="390"/>
      <c r="Y223" s="400"/>
      <c r="Z223" s="390"/>
      <c r="AA223" s="390"/>
      <c r="AB223" s="390"/>
      <c r="AC223" s="390"/>
      <c r="AD223" s="390"/>
    </row>
    <row r="224" spans="1:30" ht="20.100000000000001" customHeight="1">
      <c r="A224" s="489"/>
      <c r="B224" s="511"/>
      <c r="C224" s="516" t="s">
        <v>656</v>
      </c>
      <c r="D224" s="485"/>
      <c r="E224" s="485"/>
      <c r="F224" s="485"/>
      <c r="G224" s="485"/>
      <c r="H224" s="485"/>
      <c r="I224" s="486"/>
      <c r="J224" s="517"/>
      <c r="K224" s="518"/>
      <c r="L224" s="357"/>
      <c r="M224" s="357"/>
      <c r="N224" s="357"/>
      <c r="O224" s="357"/>
      <c r="P224" s="357"/>
      <c r="Q224" s="357"/>
      <c r="R224" s="539"/>
      <c r="S224" s="357"/>
      <c r="T224" s="415"/>
      <c r="U224" s="429"/>
      <c r="V224" s="352">
        <f t="shared" si="10"/>
        <v>224</v>
      </c>
      <c r="Y224" s="400"/>
    </row>
    <row r="225" spans="1:27" s="340" customFormat="1" ht="20.100000000000001" customHeight="1" thickBot="1">
      <c r="A225" s="519"/>
      <c r="B225" s="520"/>
      <c r="C225" s="521"/>
      <c r="D225" s="516" t="s">
        <v>657</v>
      </c>
      <c r="E225" s="514"/>
      <c r="F225" s="390"/>
      <c r="G225" s="390"/>
      <c r="H225" s="390"/>
      <c r="I225" s="391"/>
      <c r="J225" s="513"/>
      <c r="K225" s="522"/>
      <c r="L225" s="357"/>
      <c r="M225" s="357"/>
      <c r="N225" s="357"/>
      <c r="O225" s="357"/>
      <c r="P225" s="357"/>
      <c r="Q225" s="357"/>
      <c r="R225" s="557"/>
      <c r="S225" s="414"/>
      <c r="T225" s="415"/>
      <c r="U225" s="429"/>
      <c r="V225" s="352">
        <f t="shared" si="10"/>
        <v>225</v>
      </c>
      <c r="W225" s="392"/>
      <c r="Y225" s="400"/>
    </row>
    <row r="226" spans="1:27" s="340" customFormat="1" ht="20.100000000000001" customHeight="1" thickBot="1">
      <c r="A226" s="519"/>
      <c r="B226" s="520"/>
      <c r="C226" s="521"/>
      <c r="D226" s="523"/>
      <c r="E226" s="650" t="s">
        <v>658</v>
      </c>
      <c r="F226" s="651"/>
      <c r="G226" s="651"/>
      <c r="H226" s="651"/>
      <c r="I226" s="651"/>
      <c r="J226" s="652"/>
      <c r="K226" s="522"/>
      <c r="L226" s="357"/>
      <c r="M226" s="357"/>
      <c r="N226" s="357"/>
      <c r="O226" s="357"/>
      <c r="P226" s="357"/>
      <c r="Q226" s="357"/>
      <c r="R226" s="65">
        <v>25</v>
      </c>
      <c r="S226" s="414" t="s">
        <v>651</v>
      </c>
      <c r="T226" s="415"/>
      <c r="U226" s="429"/>
      <c r="V226" s="352">
        <f t="shared" si="10"/>
        <v>226</v>
      </c>
      <c r="W226" s="436" t="str">
        <f t="shared" ref="W226:W229" si="11">IF(R226="","未入力あり","✔")</f>
        <v>✔</v>
      </c>
      <c r="Y226" s="400"/>
      <c r="Z226" s="443">
        <v>0</v>
      </c>
      <c r="AA226" s="443">
        <v>100</v>
      </c>
    </row>
    <row r="227" spans="1:27" s="340" customFormat="1" ht="20.100000000000001" customHeight="1" thickBot="1">
      <c r="A227" s="519"/>
      <c r="B227" s="520"/>
      <c r="C227" s="521"/>
      <c r="D227" s="523"/>
      <c r="E227" s="524" t="s">
        <v>659</v>
      </c>
      <c r="F227" s="414"/>
      <c r="G227" s="414"/>
      <c r="H227" s="414"/>
      <c r="I227" s="416"/>
      <c r="J227" s="525"/>
      <c r="K227" s="522"/>
      <c r="L227" s="357"/>
      <c r="M227" s="357"/>
      <c r="N227" s="357"/>
      <c r="O227" s="357"/>
      <c r="P227" s="357"/>
      <c r="Q227" s="357"/>
      <c r="R227" s="65">
        <v>93</v>
      </c>
      <c r="S227" s="414" t="s">
        <v>651</v>
      </c>
      <c r="T227" s="415"/>
      <c r="U227" s="429"/>
      <c r="V227" s="352">
        <f t="shared" si="10"/>
        <v>227</v>
      </c>
      <c r="W227" s="436" t="str">
        <f t="shared" si="11"/>
        <v>✔</v>
      </c>
      <c r="Y227" s="400"/>
      <c r="Z227" s="443">
        <v>0</v>
      </c>
      <c r="AA227" s="443">
        <v>300</v>
      </c>
    </row>
    <row r="228" spans="1:27" s="340" customFormat="1" ht="20.100000000000001" customHeight="1" thickBot="1">
      <c r="A228" s="519"/>
      <c r="B228" s="520"/>
      <c r="C228" s="521"/>
      <c r="D228" s="523"/>
      <c r="E228" s="516" t="s">
        <v>660</v>
      </c>
      <c r="F228" s="485" t="s">
        <v>661</v>
      </c>
      <c r="G228" s="485"/>
      <c r="H228" s="485"/>
      <c r="I228" s="486"/>
      <c r="J228" s="526"/>
      <c r="K228" s="522"/>
      <c r="L228" s="357"/>
      <c r="M228" s="357"/>
      <c r="N228" s="357"/>
      <c r="O228" s="357"/>
      <c r="P228" s="357"/>
      <c r="Q228" s="357"/>
      <c r="R228" s="65">
        <v>30</v>
      </c>
      <c r="S228" s="414" t="s">
        <v>651</v>
      </c>
      <c r="T228" s="415"/>
      <c r="U228" s="429"/>
      <c r="V228" s="352">
        <f t="shared" si="10"/>
        <v>228</v>
      </c>
      <c r="W228" s="436" t="str">
        <f t="shared" si="11"/>
        <v>✔</v>
      </c>
      <c r="Y228" s="400"/>
      <c r="Z228" s="443">
        <v>0</v>
      </c>
      <c r="AA228" s="440">
        <v>200</v>
      </c>
    </row>
    <row r="229" spans="1:27" s="340" customFormat="1" ht="20.100000000000001" customHeight="1" thickBot="1">
      <c r="A229" s="519"/>
      <c r="B229" s="520"/>
      <c r="C229" s="521"/>
      <c r="D229" s="523"/>
      <c r="E229" s="516" t="s">
        <v>662</v>
      </c>
      <c r="F229" s="485"/>
      <c r="G229" s="485"/>
      <c r="H229" s="485"/>
      <c r="I229" s="486"/>
      <c r="J229" s="526"/>
      <c r="K229" s="522"/>
      <c r="L229" s="357"/>
      <c r="M229" s="357"/>
      <c r="N229" s="357"/>
      <c r="O229" s="357"/>
      <c r="P229" s="357"/>
      <c r="Q229" s="357"/>
      <c r="R229" s="65">
        <v>58</v>
      </c>
      <c r="S229" s="414" t="s">
        <v>651</v>
      </c>
      <c r="T229" s="415"/>
      <c r="U229" s="429"/>
      <c r="V229" s="352">
        <f t="shared" si="10"/>
        <v>229</v>
      </c>
      <c r="W229" s="436" t="str">
        <f t="shared" si="11"/>
        <v>✔</v>
      </c>
      <c r="Y229" s="400"/>
      <c r="Z229" s="443">
        <v>0</v>
      </c>
      <c r="AA229" s="443">
        <v>1100</v>
      </c>
    </row>
    <row r="230" spans="1:27" s="340" customFormat="1" ht="20.100000000000001" customHeight="1" thickBot="1">
      <c r="A230" s="489"/>
      <c r="B230" s="511"/>
      <c r="C230" s="521"/>
      <c r="D230" s="516" t="s">
        <v>663</v>
      </c>
      <c r="E230" s="414"/>
      <c r="F230" s="414"/>
      <c r="G230" s="414"/>
      <c r="H230" s="414"/>
      <c r="I230" s="416"/>
      <c r="J230" s="431"/>
      <c r="K230" s="522"/>
      <c r="L230" s="357"/>
      <c r="M230" s="357"/>
      <c r="N230" s="357"/>
      <c r="O230" s="357"/>
      <c r="P230" s="357"/>
      <c r="Q230" s="357"/>
      <c r="R230" s="540"/>
      <c r="S230" s="357"/>
      <c r="T230" s="415"/>
      <c r="U230" s="429"/>
      <c r="V230" s="352">
        <f t="shared" si="10"/>
        <v>230</v>
      </c>
      <c r="W230" s="392"/>
      <c r="Y230" s="400"/>
      <c r="Z230" s="390"/>
      <c r="AA230" s="390"/>
    </row>
    <row r="231" spans="1:27" s="340" customFormat="1" ht="20.100000000000001" customHeight="1" thickBot="1">
      <c r="A231" s="489"/>
      <c r="B231" s="511"/>
      <c r="C231" s="521"/>
      <c r="D231" s="527"/>
      <c r="E231" s="524" t="s">
        <v>664</v>
      </c>
      <c r="F231" s="414"/>
      <c r="G231" s="414"/>
      <c r="H231" s="414"/>
      <c r="I231" s="416"/>
      <c r="J231" s="525"/>
      <c r="K231" s="522"/>
      <c r="L231" s="357"/>
      <c r="M231" s="357"/>
      <c r="N231" s="357"/>
      <c r="O231" s="357"/>
      <c r="P231" s="357"/>
      <c r="Q231" s="357"/>
      <c r="R231" s="65">
        <v>0</v>
      </c>
      <c r="S231" s="414" t="s">
        <v>651</v>
      </c>
      <c r="T231" s="415"/>
      <c r="U231" s="429"/>
      <c r="V231" s="352">
        <f t="shared" si="10"/>
        <v>231</v>
      </c>
      <c r="W231" s="436" t="str">
        <f t="shared" ref="W231:W233" si="12">IF(R231="","未入力あり","✔")</f>
        <v>✔</v>
      </c>
      <c r="Y231" s="400"/>
      <c r="Z231" s="443">
        <v>0</v>
      </c>
      <c r="AA231" s="443">
        <v>90</v>
      </c>
    </row>
    <row r="232" spans="1:27" s="340" customFormat="1" ht="20.100000000000001" customHeight="1" thickBot="1">
      <c r="A232" s="489"/>
      <c r="B232" s="511"/>
      <c r="C232" s="521"/>
      <c r="D232" s="528"/>
      <c r="E232" s="524" t="s">
        <v>665</v>
      </c>
      <c r="F232" s="414"/>
      <c r="G232" s="414"/>
      <c r="H232" s="414"/>
      <c r="I232" s="416" t="s">
        <v>666</v>
      </c>
      <c r="J232" s="529"/>
      <c r="K232" s="522"/>
      <c r="L232" s="357"/>
      <c r="M232" s="357"/>
      <c r="N232" s="357"/>
      <c r="O232" s="357"/>
      <c r="P232" s="357"/>
      <c r="Q232" s="357"/>
      <c r="R232" s="65">
        <v>5</v>
      </c>
      <c r="S232" s="414" t="s">
        <v>651</v>
      </c>
      <c r="T232" s="415"/>
      <c r="U232" s="429"/>
      <c r="V232" s="352">
        <f t="shared" si="10"/>
        <v>232</v>
      </c>
      <c r="W232" s="436" t="str">
        <f t="shared" si="12"/>
        <v>✔</v>
      </c>
      <c r="Y232" s="400"/>
      <c r="Z232" s="443">
        <v>0</v>
      </c>
      <c r="AA232" s="443">
        <v>300</v>
      </c>
    </row>
    <row r="233" spans="1:27" s="340" customFormat="1" ht="20.100000000000001" customHeight="1" thickBot="1">
      <c r="A233" s="519"/>
      <c r="B233" s="520"/>
      <c r="C233" s="521"/>
      <c r="D233" s="523"/>
      <c r="E233" s="516" t="s">
        <v>660</v>
      </c>
      <c r="F233" s="485" t="s">
        <v>661</v>
      </c>
      <c r="G233" s="485"/>
      <c r="H233" s="485"/>
      <c r="I233" s="486"/>
      <c r="J233" s="526"/>
      <c r="K233" s="522"/>
      <c r="L233" s="357"/>
      <c r="M233" s="357"/>
      <c r="N233" s="357"/>
      <c r="O233" s="357"/>
      <c r="P233" s="357"/>
      <c r="Q233" s="357"/>
      <c r="R233" s="65">
        <v>0</v>
      </c>
      <c r="S233" s="414" t="s">
        <v>651</v>
      </c>
      <c r="T233" s="415"/>
      <c r="U233" s="429"/>
      <c r="V233" s="352">
        <f t="shared" si="10"/>
        <v>233</v>
      </c>
      <c r="W233" s="436" t="str">
        <f t="shared" si="12"/>
        <v>✔</v>
      </c>
      <c r="Y233" s="400"/>
      <c r="Z233" s="443">
        <v>0</v>
      </c>
      <c r="AA233" s="440">
        <v>200</v>
      </c>
    </row>
    <row r="234" spans="1:27" s="340" customFormat="1" ht="20.100000000000001" customHeight="1" thickBot="1">
      <c r="A234" s="519"/>
      <c r="B234" s="520"/>
      <c r="C234" s="521"/>
      <c r="D234" s="673" t="s">
        <v>667</v>
      </c>
      <c r="E234" s="674"/>
      <c r="F234" s="674"/>
      <c r="G234" s="674"/>
      <c r="H234" s="674"/>
      <c r="I234" s="674"/>
      <c r="J234" s="674"/>
      <c r="K234" s="522"/>
      <c r="L234" s="357"/>
      <c r="M234" s="357"/>
      <c r="N234" s="357"/>
      <c r="O234" s="357"/>
      <c r="P234" s="357"/>
      <c r="Q234" s="357"/>
      <c r="R234" s="558"/>
      <c r="S234" s="414"/>
      <c r="T234" s="415"/>
      <c r="U234" s="429"/>
      <c r="V234" s="352">
        <f t="shared" si="10"/>
        <v>234</v>
      </c>
      <c r="W234" s="392"/>
      <c r="Y234" s="400"/>
      <c r="Z234" s="390"/>
      <c r="AA234" s="390"/>
    </row>
    <row r="235" spans="1:27" s="340" customFormat="1" ht="20.100000000000001" customHeight="1" thickBot="1">
      <c r="A235" s="519"/>
      <c r="B235" s="520"/>
      <c r="C235" s="521"/>
      <c r="D235" s="523"/>
      <c r="E235" s="675" t="s">
        <v>668</v>
      </c>
      <c r="F235" s="668"/>
      <c r="G235" s="668"/>
      <c r="H235" s="668"/>
      <c r="I235" s="668"/>
      <c r="J235" s="676"/>
      <c r="K235" s="522"/>
      <c r="L235" s="357"/>
      <c r="M235" s="357"/>
      <c r="N235" s="357"/>
      <c r="O235" s="357"/>
      <c r="P235" s="357"/>
      <c r="Q235" s="357"/>
      <c r="R235" s="65">
        <v>9</v>
      </c>
      <c r="S235" s="414" t="s">
        <v>651</v>
      </c>
      <c r="T235" s="415"/>
      <c r="U235" s="429"/>
      <c r="V235" s="352">
        <f t="shared" si="10"/>
        <v>235</v>
      </c>
      <c r="W235" s="436" t="str">
        <f t="shared" ref="W235:W239" si="13">IF(R235="","未入力あり","✔")</f>
        <v>✔</v>
      </c>
      <c r="Y235" s="400"/>
      <c r="Z235" s="443">
        <v>0</v>
      </c>
      <c r="AA235" s="443">
        <v>70</v>
      </c>
    </row>
    <row r="236" spans="1:27" s="340" customFormat="1" ht="20.100000000000001" customHeight="1" thickBot="1">
      <c r="A236" s="519"/>
      <c r="B236" s="520"/>
      <c r="C236" s="521"/>
      <c r="D236" s="523"/>
      <c r="E236" s="524" t="s">
        <v>669</v>
      </c>
      <c r="F236" s="414"/>
      <c r="G236" s="414"/>
      <c r="H236" s="414"/>
      <c r="I236" s="416"/>
      <c r="J236" s="525"/>
      <c r="K236" s="522"/>
      <c r="L236" s="357"/>
      <c r="M236" s="357"/>
      <c r="N236" s="357"/>
      <c r="O236" s="357"/>
      <c r="P236" s="357"/>
      <c r="Q236" s="357"/>
      <c r="R236" s="65">
        <v>42</v>
      </c>
      <c r="S236" s="414" t="s">
        <v>651</v>
      </c>
      <c r="T236" s="415"/>
      <c r="U236" s="429"/>
      <c r="V236" s="352">
        <f t="shared" si="10"/>
        <v>236</v>
      </c>
      <c r="W236" s="436" t="str">
        <f t="shared" si="13"/>
        <v>✔</v>
      </c>
      <c r="Y236" s="400"/>
      <c r="Z236" s="443">
        <v>0</v>
      </c>
      <c r="AA236" s="443">
        <v>130</v>
      </c>
    </row>
    <row r="237" spans="1:27" s="340" customFormat="1" ht="20.100000000000001" customHeight="1" thickBot="1">
      <c r="A237" s="519"/>
      <c r="B237" s="520"/>
      <c r="C237" s="521"/>
      <c r="D237" s="523"/>
      <c r="E237" s="524" t="s">
        <v>670</v>
      </c>
      <c r="F237" s="414"/>
      <c r="G237" s="414"/>
      <c r="H237" s="414"/>
      <c r="I237" s="416"/>
      <c r="J237" s="525"/>
      <c r="K237" s="522"/>
      <c r="L237" s="357"/>
      <c r="M237" s="357"/>
      <c r="N237" s="357"/>
      <c r="O237" s="357"/>
      <c r="P237" s="357"/>
      <c r="Q237" s="357"/>
      <c r="R237" s="65">
        <v>18</v>
      </c>
      <c r="S237" s="414" t="s">
        <v>651</v>
      </c>
      <c r="T237" s="415"/>
      <c r="U237" s="429"/>
      <c r="V237" s="352">
        <f t="shared" si="10"/>
        <v>237</v>
      </c>
      <c r="W237" s="436" t="str">
        <f t="shared" si="13"/>
        <v>✔</v>
      </c>
      <c r="Y237" s="400"/>
      <c r="Z237" s="443">
        <v>0</v>
      </c>
      <c r="AA237" s="440">
        <v>100</v>
      </c>
    </row>
    <row r="238" spans="1:27" s="340" customFormat="1" ht="20.100000000000001" customHeight="1" thickBot="1">
      <c r="A238" s="519"/>
      <c r="B238" s="520"/>
      <c r="C238" s="521"/>
      <c r="D238" s="523"/>
      <c r="E238" s="524" t="s">
        <v>671</v>
      </c>
      <c r="F238" s="414"/>
      <c r="G238" s="414"/>
      <c r="H238" s="414"/>
      <c r="I238" s="416" t="s">
        <v>666</v>
      </c>
      <c r="J238" s="525"/>
      <c r="K238" s="522"/>
      <c r="L238" s="357"/>
      <c r="M238" s="357"/>
      <c r="N238" s="357"/>
      <c r="O238" s="357"/>
      <c r="P238" s="357"/>
      <c r="Q238" s="357"/>
      <c r="R238" s="65">
        <v>0</v>
      </c>
      <c r="S238" s="414" t="s">
        <v>651</v>
      </c>
      <c r="T238" s="415"/>
      <c r="U238" s="429"/>
      <c r="V238" s="352">
        <f t="shared" si="10"/>
        <v>238</v>
      </c>
      <c r="W238" s="436" t="str">
        <f t="shared" si="13"/>
        <v>✔</v>
      </c>
      <c r="Y238" s="400"/>
      <c r="Z238" s="443">
        <v>0</v>
      </c>
      <c r="AA238" s="443">
        <v>40</v>
      </c>
    </row>
    <row r="239" spans="1:27" s="340" customFormat="1" ht="20.100000000000001" customHeight="1" thickBot="1">
      <c r="A239" s="519"/>
      <c r="B239" s="520"/>
      <c r="C239" s="521"/>
      <c r="D239" s="523"/>
      <c r="E239" s="524" t="s">
        <v>672</v>
      </c>
      <c r="F239" s="414"/>
      <c r="G239" s="414"/>
      <c r="H239" s="414"/>
      <c r="I239" s="416"/>
      <c r="J239" s="525"/>
      <c r="K239" s="522"/>
      <c r="L239" s="357"/>
      <c r="M239" s="357"/>
      <c r="N239" s="357"/>
      <c r="O239" s="357"/>
      <c r="P239" s="357"/>
      <c r="Q239" s="357"/>
      <c r="R239" s="65">
        <v>81</v>
      </c>
      <c r="S239" s="414" t="s">
        <v>651</v>
      </c>
      <c r="T239" s="415"/>
      <c r="U239" s="429"/>
      <c r="V239" s="352">
        <f t="shared" si="10"/>
        <v>239</v>
      </c>
      <c r="W239" s="436" t="str">
        <f t="shared" si="13"/>
        <v>✔</v>
      </c>
      <c r="Y239" s="400"/>
      <c r="Z239" s="443">
        <v>0</v>
      </c>
      <c r="AA239" s="443">
        <v>220</v>
      </c>
    </row>
    <row r="240" spans="1:27" s="340" customFormat="1" ht="20.100000000000001" customHeight="1" thickBot="1">
      <c r="A240" s="519"/>
      <c r="B240" s="520"/>
      <c r="C240" s="521"/>
      <c r="D240" s="516" t="s">
        <v>673</v>
      </c>
      <c r="E240" s="390"/>
      <c r="F240" s="390"/>
      <c r="G240" s="390"/>
      <c r="H240" s="390"/>
      <c r="I240" s="391" t="s">
        <v>666</v>
      </c>
      <c r="J240" s="513"/>
      <c r="K240" s="522"/>
      <c r="L240" s="357"/>
      <c r="M240" s="357"/>
      <c r="N240" s="357"/>
      <c r="O240" s="357"/>
      <c r="P240" s="357"/>
      <c r="Q240" s="357"/>
      <c r="R240" s="557"/>
      <c r="S240" s="414"/>
      <c r="T240" s="415"/>
      <c r="U240" s="429"/>
      <c r="V240" s="352">
        <f t="shared" si="10"/>
        <v>240</v>
      </c>
      <c r="W240" s="392"/>
      <c r="Y240" s="400"/>
      <c r="Z240" s="390"/>
      <c r="AA240" s="390"/>
    </row>
    <row r="241" spans="1:27" s="340" customFormat="1" ht="20.100000000000001" customHeight="1" thickBot="1">
      <c r="A241" s="519"/>
      <c r="B241" s="520"/>
      <c r="C241" s="521"/>
      <c r="D241" s="523"/>
      <c r="E241" s="524" t="s">
        <v>674</v>
      </c>
      <c r="F241" s="414"/>
      <c r="G241" s="414"/>
      <c r="H241" s="414"/>
      <c r="I241" s="416" t="s">
        <v>666</v>
      </c>
      <c r="J241" s="525"/>
      <c r="K241" s="522"/>
      <c r="L241" s="357"/>
      <c r="M241" s="357"/>
      <c r="N241" s="357"/>
      <c r="O241" s="357"/>
      <c r="P241" s="357"/>
      <c r="Q241" s="357"/>
      <c r="R241" s="65">
        <v>79</v>
      </c>
      <c r="S241" s="414" t="s">
        <v>651</v>
      </c>
      <c r="T241" s="415"/>
      <c r="U241" s="429"/>
      <c r="V241" s="352">
        <f t="shared" si="10"/>
        <v>241</v>
      </c>
      <c r="W241" s="436" t="str">
        <f t="shared" ref="W241:W245" si="14">IF(R241="","未入力あり","✔")</f>
        <v>✔</v>
      </c>
      <c r="Y241" s="400"/>
      <c r="Z241" s="443">
        <v>0</v>
      </c>
      <c r="AA241" s="443">
        <v>540</v>
      </c>
    </row>
    <row r="242" spans="1:27" s="340" customFormat="1" ht="20.100000000000001" customHeight="1" thickBot="1">
      <c r="A242" s="519"/>
      <c r="B242" s="520"/>
      <c r="C242" s="521"/>
      <c r="D242" s="523"/>
      <c r="E242" s="524" t="s">
        <v>675</v>
      </c>
      <c r="F242" s="414"/>
      <c r="G242" s="414"/>
      <c r="H242" s="414"/>
      <c r="I242" s="416" t="s">
        <v>666</v>
      </c>
      <c r="J242" s="525"/>
      <c r="K242" s="522"/>
      <c r="L242" s="357"/>
      <c r="M242" s="357"/>
      <c r="N242" s="357"/>
      <c r="O242" s="357"/>
      <c r="P242" s="357"/>
      <c r="Q242" s="357"/>
      <c r="R242" s="65">
        <v>0</v>
      </c>
      <c r="S242" s="414" t="s">
        <v>651</v>
      </c>
      <c r="T242" s="415"/>
      <c r="U242" s="429"/>
      <c r="V242" s="352">
        <f t="shared" si="10"/>
        <v>242</v>
      </c>
      <c r="W242" s="436" t="str">
        <f t="shared" si="14"/>
        <v>✔</v>
      </c>
      <c r="Y242" s="400"/>
      <c r="Z242" s="443">
        <v>0</v>
      </c>
      <c r="AA242" s="443">
        <v>10</v>
      </c>
    </row>
    <row r="243" spans="1:27" s="340" customFormat="1" ht="20.100000000000001" customHeight="1" thickBot="1">
      <c r="A243" s="519"/>
      <c r="B243" s="520"/>
      <c r="C243" s="521"/>
      <c r="D243" s="523"/>
      <c r="E243" s="524" t="s">
        <v>676</v>
      </c>
      <c r="F243" s="414"/>
      <c r="G243" s="414"/>
      <c r="H243" s="414"/>
      <c r="I243" s="416" t="s">
        <v>666</v>
      </c>
      <c r="J243" s="525"/>
      <c r="K243" s="522"/>
      <c r="L243" s="357"/>
      <c r="M243" s="357"/>
      <c r="N243" s="357"/>
      <c r="O243" s="357"/>
      <c r="P243" s="357"/>
      <c r="Q243" s="357"/>
      <c r="R243" s="65">
        <v>14</v>
      </c>
      <c r="S243" s="414" t="s">
        <v>651</v>
      </c>
      <c r="T243" s="415"/>
      <c r="U243" s="429"/>
      <c r="V243" s="352">
        <f t="shared" si="10"/>
        <v>243</v>
      </c>
      <c r="W243" s="436" t="str">
        <f t="shared" si="14"/>
        <v>✔</v>
      </c>
      <c r="Y243" s="400"/>
      <c r="Z243" s="443">
        <v>0</v>
      </c>
      <c r="AA243" s="443">
        <v>40</v>
      </c>
    </row>
    <row r="244" spans="1:27" s="340" customFormat="1" ht="20.100000000000001" customHeight="1" thickBot="1">
      <c r="A244" s="519"/>
      <c r="B244" s="520"/>
      <c r="C244" s="521"/>
      <c r="D244" s="523"/>
      <c r="E244" s="524" t="s">
        <v>677</v>
      </c>
      <c r="F244" s="414"/>
      <c r="G244" s="414"/>
      <c r="H244" s="414"/>
      <c r="I244" s="416" t="s">
        <v>666</v>
      </c>
      <c r="J244" s="525"/>
      <c r="K244" s="522"/>
      <c r="L244" s="357"/>
      <c r="M244" s="357"/>
      <c r="N244" s="357"/>
      <c r="O244" s="357"/>
      <c r="P244" s="357"/>
      <c r="Q244" s="357"/>
      <c r="R244" s="65">
        <v>2</v>
      </c>
      <c r="S244" s="414" t="s">
        <v>651</v>
      </c>
      <c r="T244" s="415"/>
      <c r="U244" s="429"/>
      <c r="V244" s="352">
        <f t="shared" si="10"/>
        <v>244</v>
      </c>
      <c r="W244" s="436" t="str">
        <f t="shared" si="14"/>
        <v>✔</v>
      </c>
      <c r="Y244" s="400"/>
      <c r="Z244" s="443">
        <v>0</v>
      </c>
      <c r="AA244" s="443">
        <v>200</v>
      </c>
    </row>
    <row r="245" spans="1:27" s="340" customFormat="1" ht="20.100000000000001" customHeight="1" thickBot="1">
      <c r="A245" s="519"/>
      <c r="B245" s="520"/>
      <c r="C245" s="521"/>
      <c r="D245" s="523"/>
      <c r="E245" s="516" t="s">
        <v>678</v>
      </c>
      <c r="F245" s="485"/>
      <c r="G245" s="485"/>
      <c r="H245" s="486"/>
      <c r="I245" s="486"/>
      <c r="J245" s="526"/>
      <c r="K245" s="522"/>
      <c r="L245" s="357"/>
      <c r="M245" s="357"/>
      <c r="N245" s="357"/>
      <c r="O245" s="357"/>
      <c r="P245" s="357"/>
      <c r="Q245" s="357"/>
      <c r="R245" s="65">
        <v>0</v>
      </c>
      <c r="S245" s="414" t="s">
        <v>651</v>
      </c>
      <c r="T245" s="415"/>
      <c r="U245" s="429"/>
      <c r="V245" s="352">
        <f t="shared" si="10"/>
        <v>245</v>
      </c>
      <c r="W245" s="436" t="str">
        <f t="shared" si="14"/>
        <v>✔</v>
      </c>
      <c r="Y245" s="400"/>
      <c r="Z245" s="443">
        <v>0</v>
      </c>
      <c r="AA245" s="443">
        <v>40</v>
      </c>
    </row>
    <row r="246" spans="1:27" s="340" customFormat="1" ht="20.100000000000001" customHeight="1" thickBot="1">
      <c r="A246" s="519"/>
      <c r="B246" s="520"/>
      <c r="C246" s="521"/>
      <c r="D246" s="516" t="s">
        <v>679</v>
      </c>
      <c r="E246" s="390"/>
      <c r="F246" s="390"/>
      <c r="G246" s="390"/>
      <c r="H246" s="390"/>
      <c r="I246" s="391"/>
      <c r="J246" s="513"/>
      <c r="K246" s="522"/>
      <c r="L246" s="357"/>
      <c r="M246" s="357"/>
      <c r="N246" s="357"/>
      <c r="O246" s="357"/>
      <c r="P246" s="357"/>
      <c r="Q246" s="357"/>
      <c r="R246" s="557"/>
      <c r="S246" s="414"/>
      <c r="T246" s="415"/>
      <c r="U246" s="429"/>
      <c r="V246" s="352">
        <f t="shared" si="10"/>
        <v>246</v>
      </c>
      <c r="W246" s="392"/>
      <c r="Y246" s="400"/>
      <c r="Z246" s="390"/>
      <c r="AA246" s="390"/>
    </row>
    <row r="247" spans="1:27" s="340" customFormat="1" ht="20.100000000000001" customHeight="1" thickBot="1">
      <c r="A247" s="519"/>
      <c r="B247" s="520"/>
      <c r="C247" s="521"/>
      <c r="D247" s="523"/>
      <c r="E247" s="650" t="s">
        <v>680</v>
      </c>
      <c r="F247" s="651"/>
      <c r="G247" s="651"/>
      <c r="H247" s="651"/>
      <c r="I247" s="651"/>
      <c r="J247" s="652"/>
      <c r="K247" s="522"/>
      <c r="L247" s="357"/>
      <c r="M247" s="357"/>
      <c r="N247" s="357"/>
      <c r="O247" s="357"/>
      <c r="P247" s="357"/>
      <c r="Q247" s="357"/>
      <c r="R247" s="65">
        <v>0</v>
      </c>
      <c r="S247" s="414" t="s">
        <v>651</v>
      </c>
      <c r="T247" s="415"/>
      <c r="U247" s="429"/>
      <c r="V247" s="352">
        <f t="shared" si="10"/>
        <v>247</v>
      </c>
      <c r="W247" s="436" t="str">
        <f t="shared" ref="W247:W249" si="15">IF(R247="","未入力あり","✔")</f>
        <v>✔</v>
      </c>
      <c r="Y247" s="400"/>
      <c r="Z247" s="443">
        <v>0</v>
      </c>
      <c r="AA247" s="440">
        <v>200</v>
      </c>
    </row>
    <row r="248" spans="1:27" s="340" customFormat="1" ht="20.100000000000001" customHeight="1" thickBot="1">
      <c r="A248" s="519"/>
      <c r="B248" s="520"/>
      <c r="C248" s="521"/>
      <c r="D248" s="523"/>
      <c r="E248" s="524" t="s">
        <v>681</v>
      </c>
      <c r="F248" s="414"/>
      <c r="G248" s="414"/>
      <c r="H248" s="414"/>
      <c r="I248" s="416"/>
      <c r="J248" s="525"/>
      <c r="K248" s="522"/>
      <c r="L248" s="357"/>
      <c r="M248" s="357"/>
      <c r="N248" s="357"/>
      <c r="O248" s="357"/>
      <c r="P248" s="357"/>
      <c r="Q248" s="357"/>
      <c r="R248" s="65">
        <v>53</v>
      </c>
      <c r="S248" s="414" t="s">
        <v>651</v>
      </c>
      <c r="T248" s="415"/>
      <c r="U248" s="429"/>
      <c r="V248" s="352">
        <f t="shared" si="10"/>
        <v>248</v>
      </c>
      <c r="W248" s="436" t="str">
        <f t="shared" si="15"/>
        <v>✔</v>
      </c>
      <c r="Y248" s="400"/>
      <c r="Z248" s="443">
        <v>0</v>
      </c>
      <c r="AA248" s="440">
        <v>200</v>
      </c>
    </row>
    <row r="249" spans="1:27" s="340" customFormat="1" ht="20.100000000000001" customHeight="1" thickBot="1">
      <c r="A249" s="519"/>
      <c r="B249" s="520"/>
      <c r="C249" s="521"/>
      <c r="D249" s="523"/>
      <c r="E249" s="524" t="s">
        <v>682</v>
      </c>
      <c r="F249" s="414"/>
      <c r="G249" s="414"/>
      <c r="H249" s="414"/>
      <c r="I249" s="416"/>
      <c r="J249" s="525"/>
      <c r="K249" s="522"/>
      <c r="L249" s="357"/>
      <c r="M249" s="357"/>
      <c r="N249" s="357"/>
      <c r="O249" s="357"/>
      <c r="P249" s="357"/>
      <c r="Q249" s="357"/>
      <c r="R249" s="65">
        <v>53</v>
      </c>
      <c r="S249" s="414" t="s">
        <v>651</v>
      </c>
      <c r="T249" s="415"/>
      <c r="U249" s="429"/>
      <c r="V249" s="352">
        <f t="shared" si="10"/>
        <v>249</v>
      </c>
      <c r="W249" s="436" t="str">
        <f t="shared" si="15"/>
        <v>✔</v>
      </c>
      <c r="Y249" s="400"/>
      <c r="Z249" s="443">
        <v>0</v>
      </c>
      <c r="AA249" s="440">
        <v>200</v>
      </c>
    </row>
    <row r="250" spans="1:27" s="340" customFormat="1" ht="20.100000000000001" customHeight="1" thickBot="1">
      <c r="A250" s="519"/>
      <c r="B250" s="520"/>
      <c r="C250" s="521"/>
      <c r="D250" s="516" t="s">
        <v>683</v>
      </c>
      <c r="E250" s="485"/>
      <c r="F250" s="485"/>
      <c r="G250" s="485"/>
      <c r="H250" s="485"/>
      <c r="I250" s="486" t="s">
        <v>666</v>
      </c>
      <c r="J250" s="517"/>
      <c r="K250" s="522"/>
      <c r="L250" s="357"/>
      <c r="M250" s="357"/>
      <c r="N250" s="357"/>
      <c r="O250" s="357"/>
      <c r="P250" s="357"/>
      <c r="Q250" s="357"/>
      <c r="R250" s="557"/>
      <c r="S250" s="414"/>
      <c r="T250" s="415"/>
      <c r="U250" s="429"/>
      <c r="V250" s="352">
        <f t="shared" si="10"/>
        <v>250</v>
      </c>
      <c r="W250" s="392"/>
      <c r="Y250" s="400"/>
      <c r="Z250" s="390"/>
      <c r="AA250" s="390"/>
    </row>
    <row r="251" spans="1:27" s="340" customFormat="1" ht="20.100000000000001" customHeight="1" thickBot="1">
      <c r="A251" s="519"/>
      <c r="B251" s="520"/>
      <c r="C251" s="521"/>
      <c r="D251" s="530"/>
      <c r="E251" s="524" t="s">
        <v>684</v>
      </c>
      <c r="F251" s="414"/>
      <c r="G251" s="414"/>
      <c r="H251" s="414"/>
      <c r="I251" s="416"/>
      <c r="J251" s="525"/>
      <c r="K251" s="522"/>
      <c r="L251" s="357"/>
      <c r="M251" s="357"/>
      <c r="N251" s="357"/>
      <c r="O251" s="357"/>
      <c r="P251" s="357"/>
      <c r="Q251" s="357"/>
      <c r="R251" s="65">
        <v>15</v>
      </c>
      <c r="S251" s="414" t="s">
        <v>651</v>
      </c>
      <c r="T251" s="415"/>
      <c r="U251" s="429"/>
      <c r="V251" s="352">
        <f t="shared" si="10"/>
        <v>251</v>
      </c>
      <c r="W251" s="436" t="str">
        <f t="shared" ref="W251:W255" si="16">IF(R251="","未入力あり","✔")</f>
        <v>✔</v>
      </c>
      <c r="Y251" s="400"/>
      <c r="Z251" s="443">
        <v>0</v>
      </c>
      <c r="AA251" s="443">
        <v>70</v>
      </c>
    </row>
    <row r="252" spans="1:27" s="340" customFormat="1" ht="20.100000000000001" customHeight="1" thickBot="1">
      <c r="A252" s="519"/>
      <c r="B252" s="520"/>
      <c r="C252" s="521"/>
      <c r="D252" s="530"/>
      <c r="E252" s="524" t="s">
        <v>685</v>
      </c>
      <c r="F252" s="414"/>
      <c r="G252" s="414"/>
      <c r="H252" s="414"/>
      <c r="I252" s="416"/>
      <c r="J252" s="525"/>
      <c r="K252" s="522"/>
      <c r="L252" s="357"/>
      <c r="M252" s="357"/>
      <c r="N252" s="357"/>
      <c r="O252" s="357"/>
      <c r="P252" s="357"/>
      <c r="Q252" s="357"/>
      <c r="R252" s="65">
        <v>9</v>
      </c>
      <c r="S252" s="414" t="s">
        <v>651</v>
      </c>
      <c r="T252" s="415"/>
      <c r="U252" s="429"/>
      <c r="V252" s="352">
        <f t="shared" si="10"/>
        <v>252</v>
      </c>
      <c r="W252" s="436" t="str">
        <f t="shared" si="16"/>
        <v>✔</v>
      </c>
      <c r="Y252" s="400"/>
      <c r="Z252" s="443">
        <v>0</v>
      </c>
      <c r="AA252" s="443">
        <v>60</v>
      </c>
    </row>
    <row r="253" spans="1:27" s="340" customFormat="1" ht="20.100000000000001" customHeight="1" thickBot="1">
      <c r="A253" s="519"/>
      <c r="B253" s="520"/>
      <c r="C253" s="521"/>
      <c r="D253" s="530"/>
      <c r="E253" s="524" t="s">
        <v>660</v>
      </c>
      <c r="F253" s="414" t="s">
        <v>661</v>
      </c>
      <c r="G253" s="414"/>
      <c r="H253" s="414"/>
      <c r="I253" s="416"/>
      <c r="J253" s="525"/>
      <c r="K253" s="522"/>
      <c r="L253" s="357"/>
      <c r="M253" s="357"/>
      <c r="N253" s="357"/>
      <c r="O253" s="357"/>
      <c r="P253" s="357"/>
      <c r="Q253" s="357"/>
      <c r="R253" s="65">
        <v>2</v>
      </c>
      <c r="S253" s="414" t="s">
        <v>651</v>
      </c>
      <c r="T253" s="415"/>
      <c r="U253" s="429"/>
      <c r="V253" s="352">
        <f t="shared" si="10"/>
        <v>253</v>
      </c>
      <c r="W253" s="436" t="str">
        <f t="shared" si="16"/>
        <v>✔</v>
      </c>
      <c r="Y253" s="400"/>
      <c r="Z253" s="443">
        <v>0</v>
      </c>
      <c r="AA253" s="440">
        <v>50</v>
      </c>
    </row>
    <row r="254" spans="1:27" s="340" customFormat="1" ht="20.100000000000001" customHeight="1" thickBot="1">
      <c r="A254" s="519"/>
      <c r="B254" s="520"/>
      <c r="C254" s="521"/>
      <c r="D254" s="530"/>
      <c r="E254" s="524" t="s">
        <v>686</v>
      </c>
      <c r="F254" s="414"/>
      <c r="G254" s="414"/>
      <c r="H254" s="414"/>
      <c r="I254" s="416"/>
      <c r="J254" s="525"/>
      <c r="K254" s="522"/>
      <c r="L254" s="357"/>
      <c r="M254" s="357"/>
      <c r="N254" s="357"/>
      <c r="O254" s="357"/>
      <c r="P254" s="357"/>
      <c r="Q254" s="357"/>
      <c r="R254" s="65">
        <v>0</v>
      </c>
      <c r="S254" s="414" t="s">
        <v>651</v>
      </c>
      <c r="T254" s="415"/>
      <c r="U254" s="429"/>
      <c r="V254" s="352">
        <f t="shared" si="10"/>
        <v>254</v>
      </c>
      <c r="W254" s="436" t="str">
        <f t="shared" si="16"/>
        <v>✔</v>
      </c>
      <c r="Y254" s="400"/>
      <c r="Z254" s="443">
        <v>0</v>
      </c>
      <c r="AA254" s="443">
        <v>70</v>
      </c>
    </row>
    <row r="255" spans="1:27" s="340" customFormat="1" ht="20.100000000000001" customHeight="1" thickBot="1">
      <c r="A255" s="519"/>
      <c r="B255" s="520"/>
      <c r="C255" s="521"/>
      <c r="D255" s="528"/>
      <c r="E255" s="524" t="s">
        <v>687</v>
      </c>
      <c r="F255" s="414"/>
      <c r="G255" s="414"/>
      <c r="H255" s="414"/>
      <c r="I255" s="416"/>
      <c r="J255" s="525"/>
      <c r="K255" s="522"/>
      <c r="L255" s="357"/>
      <c r="M255" s="357"/>
      <c r="N255" s="357"/>
      <c r="O255" s="357"/>
      <c r="P255" s="357"/>
      <c r="Q255" s="357"/>
      <c r="R255" s="65">
        <v>20</v>
      </c>
      <c r="S255" s="414" t="s">
        <v>651</v>
      </c>
      <c r="T255" s="415"/>
      <c r="U255" s="429"/>
      <c r="V255" s="352">
        <f t="shared" si="10"/>
        <v>255</v>
      </c>
      <c r="W255" s="436" t="str">
        <f t="shared" si="16"/>
        <v>✔</v>
      </c>
      <c r="Y255" s="400"/>
      <c r="Z255" s="443">
        <v>0</v>
      </c>
      <c r="AA255" s="443">
        <v>140</v>
      </c>
    </row>
    <row r="256" spans="1:27" s="340" customFormat="1" ht="20.100000000000001" customHeight="1" thickBot="1">
      <c r="A256" s="519"/>
      <c r="B256" s="520"/>
      <c r="C256" s="521"/>
      <c r="D256" s="516" t="s">
        <v>688</v>
      </c>
      <c r="E256" s="390"/>
      <c r="F256" s="390"/>
      <c r="G256" s="390"/>
      <c r="H256" s="390"/>
      <c r="I256" s="391"/>
      <c r="J256" s="513"/>
      <c r="K256" s="522"/>
      <c r="L256" s="357"/>
      <c r="M256" s="357"/>
      <c r="N256" s="357"/>
      <c r="O256" s="357"/>
      <c r="P256" s="357"/>
      <c r="Q256" s="357"/>
      <c r="R256" s="557"/>
      <c r="S256" s="414"/>
      <c r="T256" s="415"/>
      <c r="U256" s="429"/>
      <c r="V256" s="352">
        <f t="shared" si="10"/>
        <v>256</v>
      </c>
      <c r="W256" s="392"/>
      <c r="Y256" s="400"/>
      <c r="Z256" s="390"/>
      <c r="AA256" s="390"/>
    </row>
    <row r="257" spans="1:27" s="340" customFormat="1" ht="20.100000000000001" customHeight="1" thickBot="1">
      <c r="A257" s="519"/>
      <c r="B257" s="520"/>
      <c r="C257" s="521"/>
      <c r="D257" s="523"/>
      <c r="E257" s="650" t="s">
        <v>689</v>
      </c>
      <c r="F257" s="651"/>
      <c r="G257" s="651"/>
      <c r="H257" s="651"/>
      <c r="I257" s="651"/>
      <c r="J257" s="652"/>
      <c r="K257" s="522"/>
      <c r="L257" s="357"/>
      <c r="M257" s="357"/>
      <c r="N257" s="357"/>
      <c r="O257" s="357"/>
      <c r="P257" s="357"/>
      <c r="Q257" s="357"/>
      <c r="R257" s="65">
        <v>0</v>
      </c>
      <c r="S257" s="414" t="s">
        <v>651</v>
      </c>
      <c r="T257" s="415"/>
      <c r="U257" s="429"/>
      <c r="V257" s="352">
        <f t="shared" si="10"/>
        <v>257</v>
      </c>
      <c r="W257" s="436" t="str">
        <f t="shared" ref="W257:W258" si="17">IF(R257="","未入力あり","✔")</f>
        <v>✔</v>
      </c>
      <c r="Y257" s="400"/>
      <c r="Z257" s="443">
        <v>0</v>
      </c>
      <c r="AA257" s="440">
        <v>100</v>
      </c>
    </row>
    <row r="258" spans="1:27" s="340" customFormat="1" ht="20.100000000000001" customHeight="1" thickBot="1">
      <c r="A258" s="519"/>
      <c r="B258" s="520"/>
      <c r="C258" s="521"/>
      <c r="D258" s="523"/>
      <c r="E258" s="524" t="s">
        <v>690</v>
      </c>
      <c r="F258" s="414"/>
      <c r="G258" s="414"/>
      <c r="H258" s="414"/>
      <c r="I258" s="416"/>
      <c r="J258" s="525"/>
      <c r="K258" s="522"/>
      <c r="L258" s="357"/>
      <c r="M258" s="357"/>
      <c r="N258" s="357"/>
      <c r="O258" s="357"/>
      <c r="P258" s="357"/>
      <c r="Q258" s="357"/>
      <c r="R258" s="65">
        <v>0</v>
      </c>
      <c r="S258" s="414" t="s">
        <v>651</v>
      </c>
      <c r="T258" s="415"/>
      <c r="U258" s="429"/>
      <c r="V258" s="352">
        <f t="shared" si="10"/>
        <v>258</v>
      </c>
      <c r="W258" s="436" t="str">
        <f t="shared" si="17"/>
        <v>✔</v>
      </c>
      <c r="Y258" s="400"/>
      <c r="Z258" s="443">
        <v>0</v>
      </c>
      <c r="AA258" s="440">
        <v>100</v>
      </c>
    </row>
    <row r="259" spans="1:27" s="340" customFormat="1" ht="20.100000000000001" customHeight="1" thickBot="1">
      <c r="A259" s="519"/>
      <c r="B259" s="520"/>
      <c r="C259" s="521"/>
      <c r="D259" s="516" t="s">
        <v>691</v>
      </c>
      <c r="E259" s="390"/>
      <c r="F259" s="390"/>
      <c r="G259" s="390"/>
      <c r="H259" s="390"/>
      <c r="I259" s="391"/>
      <c r="J259" s="513"/>
      <c r="K259" s="522"/>
      <c r="L259" s="357"/>
      <c r="M259" s="357"/>
      <c r="N259" s="357"/>
      <c r="O259" s="357"/>
      <c r="P259" s="357"/>
      <c r="Q259" s="357"/>
      <c r="R259" s="557"/>
      <c r="S259" s="414"/>
      <c r="T259" s="415"/>
      <c r="U259" s="429"/>
      <c r="V259" s="352">
        <f t="shared" si="10"/>
        <v>259</v>
      </c>
      <c r="W259" s="392"/>
      <c r="Y259" s="400"/>
      <c r="Z259" s="390"/>
      <c r="AA259" s="390"/>
    </row>
    <row r="260" spans="1:27" s="340" customFormat="1" ht="20.100000000000001" customHeight="1" thickBot="1">
      <c r="A260" s="519"/>
      <c r="B260" s="520"/>
      <c r="C260" s="521"/>
      <c r="D260" s="523"/>
      <c r="E260" s="650" t="s">
        <v>692</v>
      </c>
      <c r="F260" s="651"/>
      <c r="G260" s="651"/>
      <c r="H260" s="651"/>
      <c r="I260" s="651"/>
      <c r="J260" s="652"/>
      <c r="K260" s="522"/>
      <c r="L260" s="357"/>
      <c r="M260" s="357"/>
      <c r="N260" s="357"/>
      <c r="O260" s="357"/>
      <c r="P260" s="357"/>
      <c r="Q260" s="357"/>
      <c r="R260" s="65">
        <v>3</v>
      </c>
      <c r="S260" s="414" t="s">
        <v>651</v>
      </c>
      <c r="T260" s="415"/>
      <c r="U260" s="429"/>
      <c r="V260" s="352">
        <f t="shared" si="10"/>
        <v>260</v>
      </c>
      <c r="W260" s="436" t="str">
        <f t="shared" ref="W260" si="18">IF(R260="","未入力あり","✔")</f>
        <v>✔</v>
      </c>
      <c r="Y260" s="400"/>
      <c r="Z260" s="443">
        <v>0</v>
      </c>
      <c r="AA260" s="440">
        <v>150</v>
      </c>
    </row>
    <row r="261" spans="1:27" s="340" customFormat="1" ht="20.100000000000001" customHeight="1" thickBot="1">
      <c r="A261" s="519"/>
      <c r="B261" s="520"/>
      <c r="C261" s="521"/>
      <c r="D261" s="516" t="s">
        <v>693</v>
      </c>
      <c r="E261" s="390"/>
      <c r="F261" s="390"/>
      <c r="G261" s="390"/>
      <c r="H261" s="390"/>
      <c r="I261" s="391"/>
      <c r="J261" s="513"/>
      <c r="K261" s="522"/>
      <c r="L261" s="357"/>
      <c r="M261" s="357"/>
      <c r="N261" s="357"/>
      <c r="O261" s="357"/>
      <c r="P261" s="357"/>
      <c r="Q261" s="357"/>
      <c r="R261" s="557"/>
      <c r="S261" s="414"/>
      <c r="T261" s="415"/>
      <c r="U261" s="429"/>
      <c r="V261" s="352">
        <f t="shared" si="10"/>
        <v>261</v>
      </c>
      <c r="W261" s="392"/>
      <c r="Y261" s="400"/>
      <c r="Z261" s="390"/>
      <c r="AA261" s="390"/>
    </row>
    <row r="262" spans="1:27" s="340" customFormat="1" ht="20.100000000000001" customHeight="1" thickBot="1">
      <c r="A262" s="519"/>
      <c r="B262" s="520"/>
      <c r="C262" s="521"/>
      <c r="D262" s="523"/>
      <c r="E262" s="650" t="s">
        <v>694</v>
      </c>
      <c r="F262" s="651"/>
      <c r="G262" s="651"/>
      <c r="H262" s="651"/>
      <c r="I262" s="651"/>
      <c r="J262" s="652"/>
      <c r="K262" s="522"/>
      <c r="L262" s="357"/>
      <c r="M262" s="357"/>
      <c r="N262" s="357"/>
      <c r="O262" s="357"/>
      <c r="P262" s="357"/>
      <c r="Q262" s="357"/>
      <c r="R262" s="65">
        <v>12</v>
      </c>
      <c r="S262" s="414" t="s">
        <v>651</v>
      </c>
      <c r="T262" s="415"/>
      <c r="U262" s="429"/>
      <c r="V262" s="352">
        <f t="shared" si="10"/>
        <v>262</v>
      </c>
      <c r="W262" s="436" t="str">
        <f t="shared" ref="W262:W264" si="19">IF(R262="","未入力あり","✔")</f>
        <v>✔</v>
      </c>
      <c r="Y262" s="400"/>
      <c r="Z262" s="443">
        <v>0</v>
      </c>
      <c r="AA262" s="440">
        <v>300</v>
      </c>
    </row>
    <row r="263" spans="1:27" s="340" customFormat="1" ht="20.100000000000001" customHeight="1" thickBot="1">
      <c r="A263" s="519"/>
      <c r="B263" s="520"/>
      <c r="C263" s="521"/>
      <c r="D263" s="523"/>
      <c r="E263" s="524" t="s">
        <v>695</v>
      </c>
      <c r="F263" s="414"/>
      <c r="G263" s="414"/>
      <c r="H263" s="414"/>
      <c r="I263" s="416"/>
      <c r="J263" s="525"/>
      <c r="K263" s="522"/>
      <c r="L263" s="357"/>
      <c r="M263" s="357"/>
      <c r="N263" s="357"/>
      <c r="O263" s="357"/>
      <c r="P263" s="357"/>
      <c r="Q263" s="357"/>
      <c r="R263" s="65">
        <v>6</v>
      </c>
      <c r="S263" s="414" t="s">
        <v>651</v>
      </c>
      <c r="T263" s="415"/>
      <c r="U263" s="429"/>
      <c r="V263" s="352">
        <f t="shared" si="10"/>
        <v>263</v>
      </c>
      <c r="W263" s="436" t="str">
        <f t="shared" si="19"/>
        <v>✔</v>
      </c>
      <c r="Y263" s="400"/>
      <c r="Z263" s="443">
        <v>0</v>
      </c>
      <c r="AA263" s="440">
        <v>300</v>
      </c>
    </row>
    <row r="264" spans="1:27" s="340" customFormat="1" ht="20.100000000000001" customHeight="1" thickBot="1">
      <c r="A264" s="519"/>
      <c r="B264" s="520"/>
      <c r="C264" s="521"/>
      <c r="D264" s="523"/>
      <c r="E264" s="524"/>
      <c r="F264" s="414" t="s">
        <v>696</v>
      </c>
      <c r="G264" s="414"/>
      <c r="H264" s="414"/>
      <c r="I264" s="416"/>
      <c r="J264" s="525"/>
      <c r="K264" s="522"/>
      <c r="L264" s="357"/>
      <c r="M264" s="357"/>
      <c r="N264" s="357"/>
      <c r="O264" s="357"/>
      <c r="P264" s="357"/>
      <c r="Q264" s="357"/>
      <c r="R264" s="65">
        <v>6</v>
      </c>
      <c r="S264" s="414" t="s">
        <v>651</v>
      </c>
      <c r="T264" s="415"/>
      <c r="U264" s="429"/>
      <c r="V264" s="352">
        <f t="shared" si="10"/>
        <v>264</v>
      </c>
      <c r="W264" s="436" t="str">
        <f t="shared" si="19"/>
        <v>✔</v>
      </c>
      <c r="Y264" s="400"/>
      <c r="Z264" s="443">
        <v>0</v>
      </c>
      <c r="AA264" s="440">
        <v>100</v>
      </c>
    </row>
    <row r="265" spans="1:27" s="340" customFormat="1" ht="20.100000000000001" customHeight="1">
      <c r="A265" s="519"/>
      <c r="B265" s="531" t="s">
        <v>697</v>
      </c>
      <c r="C265" s="518"/>
      <c r="D265" s="485"/>
      <c r="E265" s="485"/>
      <c r="F265" s="485"/>
      <c r="G265" s="485"/>
      <c r="H265" s="486"/>
      <c r="I265" s="486"/>
      <c r="J265" s="517"/>
      <c r="K265" s="518"/>
      <c r="L265" s="487"/>
      <c r="M265" s="487"/>
      <c r="N265" s="487"/>
      <c r="O265" s="487"/>
      <c r="P265" s="487"/>
      <c r="Q265" s="487"/>
      <c r="R265" s="559"/>
      <c r="S265" s="485"/>
      <c r="T265" s="484"/>
      <c r="U265" s="533"/>
      <c r="V265" s="352">
        <f t="shared" si="10"/>
        <v>265</v>
      </c>
      <c r="W265" s="392"/>
      <c r="Y265" s="400"/>
      <c r="Z265" s="390"/>
      <c r="AA265" s="390"/>
    </row>
    <row r="266" spans="1:27" s="340" customFormat="1" ht="20.100000000000001" customHeight="1">
      <c r="A266" s="519"/>
      <c r="B266" s="531" t="s">
        <v>698</v>
      </c>
      <c r="C266" s="518"/>
      <c r="D266" s="485"/>
      <c r="E266" s="485"/>
      <c r="F266" s="485"/>
      <c r="G266" s="485"/>
      <c r="H266" s="486"/>
      <c r="I266" s="486"/>
      <c r="J266" s="517"/>
      <c r="K266" s="522"/>
      <c r="L266" s="357"/>
      <c r="M266" s="357"/>
      <c r="N266" s="357"/>
      <c r="O266" s="357"/>
      <c r="P266" s="357"/>
      <c r="Q266" s="357"/>
      <c r="R266" s="560"/>
      <c r="S266" s="414"/>
      <c r="T266" s="415"/>
      <c r="U266" s="429"/>
      <c r="V266" s="352">
        <f t="shared" si="10"/>
        <v>266</v>
      </c>
      <c r="W266" s="392"/>
      <c r="Y266" s="400"/>
      <c r="Z266" s="390"/>
      <c r="AA266" s="390"/>
    </row>
    <row r="267" spans="1:27" s="340" customFormat="1" ht="20.100000000000001" customHeight="1" thickBot="1">
      <c r="A267" s="519"/>
      <c r="B267" s="520"/>
      <c r="C267" s="516" t="s">
        <v>699</v>
      </c>
      <c r="D267" s="485"/>
      <c r="E267" s="485"/>
      <c r="F267" s="485"/>
      <c r="G267" s="485"/>
      <c r="H267" s="486"/>
      <c r="I267" s="486"/>
      <c r="J267" s="517"/>
      <c r="K267" s="522"/>
      <c r="L267" s="357"/>
      <c r="M267" s="357"/>
      <c r="N267" s="357"/>
      <c r="O267" s="357"/>
      <c r="P267" s="357"/>
      <c r="Q267" s="357"/>
      <c r="R267" s="561"/>
      <c r="S267" s="414"/>
      <c r="T267" s="415"/>
      <c r="U267" s="429"/>
      <c r="V267" s="352">
        <f t="shared" si="10"/>
        <v>267</v>
      </c>
      <c r="W267" s="392"/>
      <c r="Y267" s="400"/>
      <c r="Z267" s="390"/>
      <c r="AA267" s="390"/>
    </row>
    <row r="268" spans="1:27" s="340" customFormat="1" ht="20.100000000000001" customHeight="1" thickBot="1">
      <c r="A268" s="519"/>
      <c r="B268" s="520"/>
      <c r="C268" s="530"/>
      <c r="D268" s="516" t="s">
        <v>700</v>
      </c>
      <c r="E268" s="485"/>
      <c r="F268" s="485"/>
      <c r="G268" s="485"/>
      <c r="H268" s="486"/>
      <c r="I268" s="486"/>
      <c r="J268" s="526"/>
      <c r="K268" s="522"/>
      <c r="L268" s="357"/>
      <c r="M268" s="357"/>
      <c r="N268" s="357"/>
      <c r="O268" s="357"/>
      <c r="P268" s="357"/>
      <c r="Q268" s="357"/>
      <c r="R268" s="65">
        <v>132</v>
      </c>
      <c r="S268" s="414" t="s">
        <v>581</v>
      </c>
      <c r="T268" s="415"/>
      <c r="U268" s="429"/>
      <c r="V268" s="352">
        <f t="shared" si="10"/>
        <v>268</v>
      </c>
      <c r="W268" s="436" t="str">
        <f t="shared" ref="W268:W274" si="20">IF(R268="","未入力あり","✔")</f>
        <v>✔</v>
      </c>
      <c r="Y268" s="400"/>
      <c r="Z268" s="443">
        <v>0</v>
      </c>
      <c r="AA268" s="443">
        <v>2400</v>
      </c>
    </row>
    <row r="269" spans="1:27" s="340" customFormat="1" ht="20.100000000000001" customHeight="1" thickBot="1">
      <c r="A269" s="519"/>
      <c r="B269" s="520"/>
      <c r="C269" s="530"/>
      <c r="D269" s="511"/>
      <c r="E269" s="524" t="s">
        <v>701</v>
      </c>
      <c r="F269" s="414"/>
      <c r="G269" s="414"/>
      <c r="H269" s="416"/>
      <c r="I269" s="416"/>
      <c r="J269" s="525"/>
      <c r="K269" s="522"/>
      <c r="L269" s="357"/>
      <c r="M269" s="357"/>
      <c r="N269" s="357"/>
      <c r="O269" s="357"/>
      <c r="P269" s="357"/>
      <c r="Q269" s="357"/>
      <c r="R269" s="65">
        <v>0</v>
      </c>
      <c r="S269" s="414" t="s">
        <v>581</v>
      </c>
      <c r="T269" s="415"/>
      <c r="U269" s="429"/>
      <c r="V269" s="352">
        <f t="shared" si="10"/>
        <v>269</v>
      </c>
      <c r="W269" s="436" t="str">
        <f t="shared" si="20"/>
        <v>✔</v>
      </c>
      <c r="Y269" s="400"/>
      <c r="Z269" s="443">
        <v>0</v>
      </c>
      <c r="AA269" s="443">
        <v>200</v>
      </c>
    </row>
    <row r="270" spans="1:27" s="340" customFormat="1" ht="20.100000000000001" customHeight="1" thickBot="1">
      <c r="A270" s="519"/>
      <c r="B270" s="520"/>
      <c r="C270" s="530"/>
      <c r="D270" s="511"/>
      <c r="E270" s="524" t="s">
        <v>702</v>
      </c>
      <c r="F270" s="414"/>
      <c r="G270" s="414"/>
      <c r="H270" s="416"/>
      <c r="I270" s="416"/>
      <c r="J270" s="525"/>
      <c r="K270" s="522"/>
      <c r="L270" s="357"/>
      <c r="M270" s="357"/>
      <c r="N270" s="357"/>
      <c r="O270" s="357"/>
      <c r="P270" s="357"/>
      <c r="Q270" s="357"/>
      <c r="R270" s="65">
        <v>0</v>
      </c>
      <c r="S270" s="414" t="s">
        <v>581</v>
      </c>
      <c r="T270" s="415"/>
      <c r="U270" s="429"/>
      <c r="V270" s="352">
        <f t="shared" si="10"/>
        <v>270</v>
      </c>
      <c r="W270" s="436" t="str">
        <f t="shared" si="20"/>
        <v>✔</v>
      </c>
      <c r="Y270" s="400"/>
      <c r="Z270" s="443">
        <v>0</v>
      </c>
      <c r="AA270" s="443">
        <v>150</v>
      </c>
    </row>
    <row r="271" spans="1:27" s="340" customFormat="1" ht="20.100000000000001" customHeight="1" thickBot="1">
      <c r="A271" s="519"/>
      <c r="B271" s="520"/>
      <c r="C271" s="530"/>
      <c r="D271" s="511"/>
      <c r="E271" s="524" t="s">
        <v>703</v>
      </c>
      <c r="F271" s="414"/>
      <c r="G271" s="414"/>
      <c r="H271" s="416"/>
      <c r="I271" s="416"/>
      <c r="J271" s="525"/>
      <c r="K271" s="522"/>
      <c r="L271" s="357"/>
      <c r="M271" s="357"/>
      <c r="N271" s="357"/>
      <c r="O271" s="357"/>
      <c r="P271" s="357"/>
      <c r="Q271" s="357"/>
      <c r="R271" s="65">
        <v>0</v>
      </c>
      <c r="S271" s="414" t="s">
        <v>581</v>
      </c>
      <c r="T271" s="415"/>
      <c r="U271" s="429"/>
      <c r="V271" s="352">
        <f t="shared" si="10"/>
        <v>271</v>
      </c>
      <c r="W271" s="436" t="str">
        <f t="shared" si="20"/>
        <v>✔</v>
      </c>
      <c r="Y271" s="400"/>
      <c r="Z271" s="443">
        <v>0</v>
      </c>
      <c r="AA271" s="443">
        <v>900</v>
      </c>
    </row>
    <row r="272" spans="1:27" s="340" customFormat="1" ht="20.100000000000001" customHeight="1" thickBot="1">
      <c r="A272" s="519"/>
      <c r="B272" s="520"/>
      <c r="C272" s="530"/>
      <c r="D272" s="534"/>
      <c r="E272" s="524" t="s">
        <v>704</v>
      </c>
      <c r="F272" s="414"/>
      <c r="G272" s="414"/>
      <c r="H272" s="416"/>
      <c r="I272" s="416"/>
      <c r="J272" s="525"/>
      <c r="K272" s="522"/>
      <c r="L272" s="357"/>
      <c r="M272" s="357"/>
      <c r="N272" s="357"/>
      <c r="O272" s="357"/>
      <c r="P272" s="357"/>
      <c r="Q272" s="357"/>
      <c r="R272" s="65">
        <v>0</v>
      </c>
      <c r="S272" s="414" t="s">
        <v>581</v>
      </c>
      <c r="T272" s="415"/>
      <c r="U272" s="429"/>
      <c r="V272" s="352">
        <f t="shared" si="10"/>
        <v>272</v>
      </c>
      <c r="W272" s="436" t="str">
        <f t="shared" si="20"/>
        <v>✔</v>
      </c>
      <c r="Y272" s="400"/>
      <c r="Z272" s="443">
        <v>0</v>
      </c>
      <c r="AA272" s="443">
        <v>200</v>
      </c>
    </row>
    <row r="273" spans="1:27" s="340" customFormat="1" ht="20.100000000000001" customHeight="1" thickBot="1">
      <c r="A273" s="519"/>
      <c r="B273" s="520"/>
      <c r="C273" s="530"/>
      <c r="D273" s="524" t="s">
        <v>705</v>
      </c>
      <c r="E273" s="414"/>
      <c r="F273" s="414"/>
      <c r="G273" s="414"/>
      <c r="H273" s="416"/>
      <c r="I273" s="416"/>
      <c r="J273" s="525"/>
      <c r="K273" s="522"/>
      <c r="L273" s="357"/>
      <c r="M273" s="357"/>
      <c r="N273" s="357"/>
      <c r="O273" s="357"/>
      <c r="P273" s="357"/>
      <c r="Q273" s="357"/>
      <c r="R273" s="65">
        <v>0</v>
      </c>
      <c r="S273" s="414" t="s">
        <v>581</v>
      </c>
      <c r="T273" s="415"/>
      <c r="U273" s="429"/>
      <c r="V273" s="352">
        <f t="shared" si="10"/>
        <v>273</v>
      </c>
      <c r="W273" s="436" t="str">
        <f t="shared" si="20"/>
        <v>✔</v>
      </c>
      <c r="Y273" s="400"/>
      <c r="Z273" s="443">
        <v>0</v>
      </c>
      <c r="AA273" s="443">
        <v>120</v>
      </c>
    </row>
    <row r="274" spans="1:27" s="340" customFormat="1" ht="20.100000000000001" customHeight="1" thickBot="1">
      <c r="A274" s="519"/>
      <c r="B274" s="520"/>
      <c r="C274" s="530"/>
      <c r="D274" s="524" t="s">
        <v>706</v>
      </c>
      <c r="E274" s="414"/>
      <c r="F274" s="414"/>
      <c r="G274" s="414"/>
      <c r="H274" s="416"/>
      <c r="I274" s="416"/>
      <c r="J274" s="525"/>
      <c r="K274" s="522"/>
      <c r="L274" s="357"/>
      <c r="M274" s="357"/>
      <c r="N274" s="357"/>
      <c r="O274" s="357"/>
      <c r="P274" s="357"/>
      <c r="Q274" s="357"/>
      <c r="R274" s="65">
        <v>0</v>
      </c>
      <c r="S274" s="414" t="s">
        <v>581</v>
      </c>
      <c r="T274" s="415"/>
      <c r="U274" s="429"/>
      <c r="V274" s="352">
        <f t="shared" si="10"/>
        <v>274</v>
      </c>
      <c r="W274" s="436" t="str">
        <f t="shared" si="20"/>
        <v>✔</v>
      </c>
      <c r="Y274" s="400"/>
      <c r="Z274" s="443">
        <v>0</v>
      </c>
      <c r="AA274" s="443">
        <v>90</v>
      </c>
    </row>
    <row r="275" spans="1:27" s="340" customFormat="1" ht="20.100000000000001" customHeight="1">
      <c r="A275" s="519"/>
      <c r="B275" s="520"/>
      <c r="C275" s="535" t="s">
        <v>707</v>
      </c>
      <c r="D275" s="532"/>
      <c r="E275" s="532"/>
      <c r="F275" s="532"/>
      <c r="G275" s="391"/>
      <c r="H275" s="391"/>
      <c r="I275" s="513"/>
      <c r="J275" s="414"/>
      <c r="K275" s="357"/>
      <c r="L275" s="357"/>
      <c r="M275" s="357"/>
      <c r="N275" s="357"/>
      <c r="O275" s="357"/>
      <c r="P275" s="357"/>
      <c r="Q275" s="357"/>
      <c r="R275" s="562"/>
      <c r="S275" s="414"/>
      <c r="T275" s="415"/>
      <c r="U275" s="429"/>
      <c r="V275" s="352">
        <f t="shared" si="10"/>
        <v>275</v>
      </c>
      <c r="W275" s="392"/>
      <c r="Y275" s="400"/>
      <c r="Z275" s="390"/>
      <c r="AA275" s="390"/>
    </row>
    <row r="276" spans="1:27" s="340" customFormat="1" ht="20.100000000000001" customHeight="1" thickBot="1">
      <c r="A276" s="519"/>
      <c r="B276" s="520"/>
      <c r="C276" s="535"/>
      <c r="D276" s="532" t="s">
        <v>708</v>
      </c>
      <c r="E276" s="532"/>
      <c r="F276" s="532"/>
      <c r="G276" s="391"/>
      <c r="H276" s="391"/>
      <c r="I276" s="513"/>
      <c r="J276" s="522"/>
      <c r="K276" s="357"/>
      <c r="L276" s="357"/>
      <c r="M276" s="357"/>
      <c r="N276" s="357"/>
      <c r="O276" s="357"/>
      <c r="P276" s="357"/>
      <c r="Q276" s="357"/>
      <c r="R276" s="561"/>
      <c r="S276" s="414"/>
      <c r="T276" s="415"/>
      <c r="U276" s="429"/>
      <c r="V276" s="352">
        <f t="shared" si="10"/>
        <v>276</v>
      </c>
      <c r="W276" s="392"/>
      <c r="Y276" s="400"/>
      <c r="Z276" s="390"/>
      <c r="AA276" s="390"/>
    </row>
    <row r="277" spans="1:27" s="340" customFormat="1" ht="20.100000000000001" customHeight="1" thickBot="1">
      <c r="A277" s="519"/>
      <c r="B277" s="520"/>
      <c r="C277" s="535"/>
      <c r="D277" s="536" t="s">
        <v>709</v>
      </c>
      <c r="E277" s="447"/>
      <c r="F277" s="447"/>
      <c r="G277" s="416"/>
      <c r="H277" s="416"/>
      <c r="I277" s="525"/>
      <c r="J277" s="522"/>
      <c r="K277" s="357"/>
      <c r="L277" s="357"/>
      <c r="M277" s="357"/>
      <c r="N277" s="357"/>
      <c r="O277" s="357"/>
      <c r="P277" s="357"/>
      <c r="Q277" s="357"/>
      <c r="R277" s="65">
        <v>4</v>
      </c>
      <c r="S277" s="414" t="s">
        <v>581</v>
      </c>
      <c r="T277" s="415"/>
      <c r="U277" s="429"/>
      <c r="V277" s="352">
        <f t="shared" si="10"/>
        <v>277</v>
      </c>
      <c r="W277" s="436" t="str">
        <f t="shared" ref="W277:W284" si="21">IF(R277="","未入力あり","✔")</f>
        <v>✔</v>
      </c>
      <c r="Y277" s="400"/>
      <c r="Z277" s="443">
        <v>0</v>
      </c>
      <c r="AA277" s="443">
        <v>400</v>
      </c>
    </row>
    <row r="278" spans="1:27" s="340" customFormat="1" ht="20.100000000000001" customHeight="1" thickBot="1">
      <c r="A278" s="519"/>
      <c r="B278" s="520"/>
      <c r="C278" s="535"/>
      <c r="D278" s="536" t="s">
        <v>710</v>
      </c>
      <c r="E278" s="447"/>
      <c r="F278" s="447"/>
      <c r="G278" s="416"/>
      <c r="H278" s="416"/>
      <c r="I278" s="525"/>
      <c r="J278" s="522"/>
      <c r="K278" s="357"/>
      <c r="L278" s="357"/>
      <c r="M278" s="357"/>
      <c r="N278" s="357"/>
      <c r="O278" s="357"/>
      <c r="P278" s="357"/>
      <c r="Q278" s="357"/>
      <c r="R278" s="65">
        <v>4</v>
      </c>
      <c r="S278" s="414" t="s">
        <v>581</v>
      </c>
      <c r="T278" s="415"/>
      <c r="U278" s="429"/>
      <c r="V278" s="352">
        <f t="shared" si="10"/>
        <v>278</v>
      </c>
      <c r="W278" s="436" t="str">
        <f t="shared" si="21"/>
        <v>✔</v>
      </c>
      <c r="Y278" s="400"/>
      <c r="Z278" s="443">
        <v>0</v>
      </c>
      <c r="AA278" s="443">
        <v>30</v>
      </c>
    </row>
    <row r="279" spans="1:27" s="340" customFormat="1" ht="20.100000000000001" customHeight="1" thickBot="1">
      <c r="A279" s="519"/>
      <c r="B279" s="520"/>
      <c r="C279" s="535"/>
      <c r="D279" s="536" t="s">
        <v>711</v>
      </c>
      <c r="E279" s="447"/>
      <c r="F279" s="447"/>
      <c r="G279" s="416"/>
      <c r="H279" s="416"/>
      <c r="I279" s="525"/>
      <c r="J279" s="522"/>
      <c r="K279" s="357"/>
      <c r="L279" s="357"/>
      <c r="M279" s="357"/>
      <c r="N279" s="357"/>
      <c r="O279" s="357"/>
      <c r="P279" s="357"/>
      <c r="Q279" s="357"/>
      <c r="R279" s="65">
        <v>4</v>
      </c>
      <c r="S279" s="414" t="s">
        <v>581</v>
      </c>
      <c r="T279" s="415"/>
      <c r="U279" s="429"/>
      <c r="V279" s="352">
        <f t="shared" si="10"/>
        <v>279</v>
      </c>
      <c r="W279" s="436" t="str">
        <f t="shared" si="21"/>
        <v>✔</v>
      </c>
      <c r="Y279" s="400"/>
      <c r="Z279" s="443">
        <v>0</v>
      </c>
      <c r="AA279" s="443">
        <v>50</v>
      </c>
    </row>
    <row r="280" spans="1:27" s="340" customFormat="1" ht="20.100000000000001" customHeight="1" thickBot="1">
      <c r="A280" s="519"/>
      <c r="B280" s="520"/>
      <c r="C280" s="535"/>
      <c r="D280" s="536" t="s">
        <v>712</v>
      </c>
      <c r="E280" s="447"/>
      <c r="F280" s="447"/>
      <c r="G280" s="416"/>
      <c r="H280" s="416"/>
      <c r="I280" s="525"/>
      <c r="J280" s="522"/>
      <c r="K280" s="357"/>
      <c r="L280" s="357"/>
      <c r="M280" s="357"/>
      <c r="N280" s="357"/>
      <c r="O280" s="357"/>
      <c r="P280" s="357"/>
      <c r="Q280" s="357"/>
      <c r="R280" s="65">
        <v>3</v>
      </c>
      <c r="S280" s="414" t="s">
        <v>581</v>
      </c>
      <c r="T280" s="415"/>
      <c r="U280" s="429"/>
      <c r="V280" s="352">
        <f t="shared" si="10"/>
        <v>280</v>
      </c>
      <c r="W280" s="436" t="str">
        <f t="shared" si="21"/>
        <v>✔</v>
      </c>
      <c r="Y280" s="400"/>
      <c r="Z280" s="443">
        <v>0</v>
      </c>
      <c r="AA280" s="443">
        <v>80</v>
      </c>
    </row>
    <row r="281" spans="1:27" s="340" customFormat="1" ht="20.100000000000001" customHeight="1" thickBot="1">
      <c r="A281" s="519"/>
      <c r="B281" s="520"/>
      <c r="C281" s="535"/>
      <c r="D281" s="536" t="s">
        <v>713</v>
      </c>
      <c r="E281" s="447"/>
      <c r="F281" s="447"/>
      <c r="G281" s="416"/>
      <c r="H281" s="416"/>
      <c r="I281" s="525"/>
      <c r="J281" s="522"/>
      <c r="K281" s="357"/>
      <c r="L281" s="357"/>
      <c r="M281" s="357"/>
      <c r="N281" s="357"/>
      <c r="O281" s="357"/>
      <c r="P281" s="357"/>
      <c r="Q281" s="357"/>
      <c r="R281" s="65">
        <v>45</v>
      </c>
      <c r="S281" s="414" t="s">
        <v>581</v>
      </c>
      <c r="T281" s="415"/>
      <c r="U281" s="429"/>
      <c r="V281" s="352">
        <f t="shared" si="10"/>
        <v>281</v>
      </c>
      <c r="W281" s="436" t="str">
        <f t="shared" si="21"/>
        <v>✔</v>
      </c>
      <c r="Y281" s="400"/>
      <c r="Z281" s="443">
        <v>0</v>
      </c>
      <c r="AA281" s="440">
        <v>300</v>
      </c>
    </row>
    <row r="282" spans="1:27" s="340" customFormat="1" ht="20.100000000000001" customHeight="1" thickBot="1">
      <c r="A282" s="519"/>
      <c r="B282" s="520"/>
      <c r="C282" s="535"/>
      <c r="D282" s="536" t="s">
        <v>714</v>
      </c>
      <c r="E282" s="447"/>
      <c r="F282" s="447"/>
      <c r="G282" s="416"/>
      <c r="H282" s="416"/>
      <c r="I282" s="525"/>
      <c r="J282" s="522"/>
      <c r="K282" s="357"/>
      <c r="L282" s="357"/>
      <c r="M282" s="357"/>
      <c r="N282" s="357"/>
      <c r="O282" s="357"/>
      <c r="P282" s="357"/>
      <c r="Q282" s="357"/>
      <c r="R282" s="65">
        <v>9</v>
      </c>
      <c r="S282" s="414" t="s">
        <v>581</v>
      </c>
      <c r="T282" s="415"/>
      <c r="U282" s="429"/>
      <c r="V282" s="352">
        <f t="shared" si="10"/>
        <v>282</v>
      </c>
      <c r="W282" s="436" t="str">
        <f t="shared" si="21"/>
        <v>✔</v>
      </c>
      <c r="Y282" s="400"/>
      <c r="Z282" s="443">
        <v>0</v>
      </c>
      <c r="AA282" s="440">
        <v>300</v>
      </c>
    </row>
    <row r="283" spans="1:27" s="340" customFormat="1" ht="20.100000000000001" customHeight="1" thickBot="1">
      <c r="A283" s="519"/>
      <c r="B283" s="520"/>
      <c r="C283" s="535"/>
      <c r="D283" s="536" t="s">
        <v>715</v>
      </c>
      <c r="E283" s="447"/>
      <c r="F283" s="447"/>
      <c r="G283" s="416"/>
      <c r="H283" s="416"/>
      <c r="I283" s="525"/>
      <c r="J283" s="522"/>
      <c r="K283" s="357"/>
      <c r="L283" s="357"/>
      <c r="M283" s="357"/>
      <c r="N283" s="357"/>
      <c r="O283" s="357"/>
      <c r="P283" s="357"/>
      <c r="Q283" s="357"/>
      <c r="R283" s="65">
        <v>1</v>
      </c>
      <c r="S283" s="414" t="s">
        <v>581</v>
      </c>
      <c r="T283" s="415"/>
      <c r="U283" s="429"/>
      <c r="V283" s="352">
        <f t="shared" si="10"/>
        <v>283</v>
      </c>
      <c r="W283" s="436" t="str">
        <f t="shared" si="21"/>
        <v>✔</v>
      </c>
      <c r="Y283" s="400"/>
      <c r="Z283" s="443">
        <v>0</v>
      </c>
      <c r="AA283" s="443">
        <v>700</v>
      </c>
    </row>
    <row r="284" spans="1:27" s="340" customFormat="1" ht="20.100000000000001" customHeight="1" thickBot="1">
      <c r="A284" s="519"/>
      <c r="B284" s="520"/>
      <c r="C284" s="535"/>
      <c r="D284" s="536" t="s">
        <v>716</v>
      </c>
      <c r="E284" s="447"/>
      <c r="F284" s="447"/>
      <c r="G284" s="416"/>
      <c r="H284" s="416"/>
      <c r="I284" s="525"/>
      <c r="J284" s="522"/>
      <c r="K284" s="357"/>
      <c r="L284" s="357"/>
      <c r="M284" s="357"/>
      <c r="N284" s="357"/>
      <c r="O284" s="357"/>
      <c r="P284" s="357"/>
      <c r="Q284" s="357"/>
      <c r="R284" s="65">
        <v>3</v>
      </c>
      <c r="S284" s="414" t="s">
        <v>581</v>
      </c>
      <c r="T284" s="415"/>
      <c r="U284" s="429"/>
      <c r="V284" s="352">
        <f t="shared" si="10"/>
        <v>284</v>
      </c>
      <c r="W284" s="436" t="str">
        <f t="shared" si="21"/>
        <v>✔</v>
      </c>
      <c r="Y284" s="400"/>
      <c r="Z284" s="443">
        <v>0</v>
      </c>
      <c r="AA284" s="440">
        <v>300</v>
      </c>
    </row>
    <row r="285" spans="1:27" s="340" customFormat="1" ht="20.100000000000001" customHeight="1" thickBot="1">
      <c r="A285" s="519"/>
      <c r="B285" s="531" t="s">
        <v>717</v>
      </c>
      <c r="C285" s="514"/>
      <c r="D285" s="414"/>
      <c r="E285" s="390"/>
      <c r="F285" s="514"/>
      <c r="G285" s="390"/>
      <c r="H285" s="391"/>
      <c r="I285" s="391"/>
      <c r="J285" s="513"/>
      <c r="K285" s="522"/>
      <c r="L285" s="357"/>
      <c r="M285" s="357"/>
      <c r="N285" s="357"/>
      <c r="O285" s="357"/>
      <c r="P285" s="357"/>
      <c r="Q285" s="357"/>
      <c r="R285" s="558"/>
      <c r="S285" s="414"/>
      <c r="T285" s="415"/>
      <c r="U285" s="429"/>
      <c r="V285" s="352">
        <f t="shared" si="10"/>
        <v>285</v>
      </c>
      <c r="W285" s="392"/>
      <c r="Y285" s="400"/>
      <c r="Z285" s="390"/>
      <c r="AA285" s="390"/>
    </row>
    <row r="286" spans="1:27" s="340" customFormat="1" ht="20.100000000000001" customHeight="1" thickBot="1">
      <c r="A286" s="519"/>
      <c r="B286" s="520"/>
      <c r="C286" s="524" t="s">
        <v>718</v>
      </c>
      <c r="D286" s="514"/>
      <c r="E286" s="414"/>
      <c r="F286" s="522"/>
      <c r="G286" s="414"/>
      <c r="H286" s="416"/>
      <c r="I286" s="416"/>
      <c r="J286" s="525"/>
      <c r="K286" s="522"/>
      <c r="L286" s="357"/>
      <c r="M286" s="357"/>
      <c r="N286" s="357"/>
      <c r="O286" s="357"/>
      <c r="P286" s="357"/>
      <c r="Q286" s="357"/>
      <c r="R286" s="65">
        <v>36</v>
      </c>
      <c r="S286" s="414" t="s">
        <v>581</v>
      </c>
      <c r="T286" s="415"/>
      <c r="U286" s="429"/>
      <c r="V286" s="352">
        <f t="shared" ref="V286:V320" si="22">+ROW()</f>
        <v>286</v>
      </c>
      <c r="W286" s="436" t="str">
        <f t="shared" ref="W286:W288" si="23">IF(R286="","未入力あり","✔")</f>
        <v>✔</v>
      </c>
      <c r="Y286" s="400"/>
      <c r="Z286" s="443">
        <v>0</v>
      </c>
      <c r="AA286" s="443">
        <v>730</v>
      </c>
    </row>
    <row r="287" spans="1:27" s="340" customFormat="1" ht="20.100000000000001" customHeight="1" thickBot="1">
      <c r="A287" s="519"/>
      <c r="B287" s="520"/>
      <c r="C287" s="524" t="s">
        <v>719</v>
      </c>
      <c r="D287" s="522"/>
      <c r="E287" s="414"/>
      <c r="F287" s="522"/>
      <c r="G287" s="414"/>
      <c r="H287" s="416"/>
      <c r="I287" s="416"/>
      <c r="J287" s="525"/>
      <c r="K287" s="522"/>
      <c r="L287" s="357"/>
      <c r="M287" s="357"/>
      <c r="N287" s="357"/>
      <c r="O287" s="357"/>
      <c r="P287" s="357"/>
      <c r="Q287" s="357"/>
      <c r="R287" s="65">
        <v>10</v>
      </c>
      <c r="S287" s="414" t="s">
        <v>581</v>
      </c>
      <c r="T287" s="415"/>
      <c r="U287" s="429"/>
      <c r="V287" s="352">
        <f t="shared" si="22"/>
        <v>287</v>
      </c>
      <c r="W287" s="436" t="str">
        <f t="shared" si="23"/>
        <v>✔</v>
      </c>
      <c r="Y287" s="400"/>
      <c r="Z287" s="443">
        <v>0</v>
      </c>
      <c r="AA287" s="443">
        <v>510</v>
      </c>
    </row>
    <row r="288" spans="1:27" s="340" customFormat="1" ht="20.100000000000001" customHeight="1" thickBot="1">
      <c r="A288" s="519"/>
      <c r="B288" s="520"/>
      <c r="C288" s="530" t="s">
        <v>720</v>
      </c>
      <c r="D288" s="485"/>
      <c r="E288" s="485"/>
      <c r="F288" s="518"/>
      <c r="G288" s="485"/>
      <c r="H288" s="486"/>
      <c r="I288" s="486"/>
      <c r="J288" s="526"/>
      <c r="K288" s="522"/>
      <c r="L288" s="357"/>
      <c r="M288" s="357"/>
      <c r="N288" s="357"/>
      <c r="O288" s="357"/>
      <c r="P288" s="357"/>
      <c r="Q288" s="357"/>
      <c r="R288" s="65">
        <v>12</v>
      </c>
      <c r="S288" s="414" t="s">
        <v>581</v>
      </c>
      <c r="T288" s="415"/>
      <c r="U288" s="429"/>
      <c r="V288" s="352">
        <f t="shared" si="22"/>
        <v>288</v>
      </c>
      <c r="W288" s="436" t="str">
        <f t="shared" si="23"/>
        <v>✔</v>
      </c>
      <c r="Y288" s="400"/>
      <c r="Z288" s="443">
        <v>0</v>
      </c>
      <c r="AA288" s="443">
        <v>400</v>
      </c>
    </row>
    <row r="289" spans="1:27" s="340" customFormat="1" ht="20.100000000000001" customHeight="1" thickBot="1">
      <c r="A289" s="489"/>
      <c r="B289" s="516" t="s">
        <v>721</v>
      </c>
      <c r="C289" s="485"/>
      <c r="D289" s="485"/>
      <c r="E289" s="485"/>
      <c r="F289" s="484"/>
      <c r="G289" s="486"/>
      <c r="H289" s="477"/>
      <c r="I289" s="446"/>
      <c r="J289" s="487"/>
      <c r="K289" s="364"/>
      <c r="L289" s="357"/>
      <c r="M289" s="357"/>
      <c r="N289" s="357"/>
      <c r="O289" s="357"/>
      <c r="P289" s="357"/>
      <c r="Q289" s="357"/>
      <c r="R289" s="546"/>
      <c r="S289" s="357"/>
      <c r="T289" s="415"/>
      <c r="U289" s="429"/>
      <c r="V289" s="352">
        <f t="shared" si="22"/>
        <v>289</v>
      </c>
      <c r="W289" s="392"/>
      <c r="Y289" s="400"/>
      <c r="Z289" s="390"/>
      <c r="AA289" s="390"/>
    </row>
    <row r="290" spans="1:27" s="340" customFormat="1" ht="20.100000000000001" customHeight="1" thickBot="1">
      <c r="A290" s="489"/>
      <c r="B290" s="511"/>
      <c r="C290" s="536" t="s">
        <v>722</v>
      </c>
      <c r="D290" s="414"/>
      <c r="E290" s="414"/>
      <c r="F290" s="415"/>
      <c r="G290" s="416"/>
      <c r="H290" s="430"/>
      <c r="I290" s="435"/>
      <c r="J290" s="357"/>
      <c r="K290" s="364"/>
      <c r="L290" s="357"/>
      <c r="M290" s="357"/>
      <c r="N290" s="357"/>
      <c r="O290" s="357"/>
      <c r="P290" s="357"/>
      <c r="Q290" s="357"/>
      <c r="R290" s="65">
        <v>10</v>
      </c>
      <c r="S290" s="414" t="s">
        <v>581</v>
      </c>
      <c r="T290" s="415"/>
      <c r="U290" s="429"/>
      <c r="V290" s="352">
        <f t="shared" si="22"/>
        <v>290</v>
      </c>
      <c r="W290" s="436" t="str">
        <f t="shared" ref="W290:W294" si="24">IF(R290="","未入力あり","✔")</f>
        <v>✔</v>
      </c>
      <c r="Y290" s="400"/>
      <c r="Z290" s="443">
        <v>0</v>
      </c>
      <c r="AA290" s="440">
        <v>100</v>
      </c>
    </row>
    <row r="291" spans="1:27" s="340" customFormat="1" ht="20.100000000000001" customHeight="1" thickBot="1">
      <c r="A291" s="489"/>
      <c r="B291" s="511"/>
      <c r="C291" s="524" t="s">
        <v>723</v>
      </c>
      <c r="D291" s="414"/>
      <c r="E291" s="414"/>
      <c r="F291" s="415"/>
      <c r="G291" s="416"/>
      <c r="H291" s="430"/>
      <c r="I291" s="435"/>
      <c r="J291" s="357"/>
      <c r="K291" s="364"/>
      <c r="L291" s="357"/>
      <c r="M291" s="357"/>
      <c r="N291" s="357"/>
      <c r="O291" s="357"/>
      <c r="P291" s="357"/>
      <c r="Q291" s="357"/>
      <c r="R291" s="65">
        <v>0</v>
      </c>
      <c r="S291" s="414" t="s">
        <v>581</v>
      </c>
      <c r="T291" s="415"/>
      <c r="U291" s="429"/>
      <c r="V291" s="352">
        <f t="shared" si="22"/>
        <v>291</v>
      </c>
      <c r="W291" s="436" t="str">
        <f t="shared" si="24"/>
        <v>✔</v>
      </c>
      <c r="Y291" s="400"/>
      <c r="Z291" s="443">
        <v>0</v>
      </c>
      <c r="AA291" s="440">
        <v>100</v>
      </c>
    </row>
    <row r="292" spans="1:27" s="340" customFormat="1" ht="20.100000000000001" customHeight="1" thickBot="1">
      <c r="A292" s="489"/>
      <c r="B292" s="511"/>
      <c r="C292" s="524" t="s">
        <v>724</v>
      </c>
      <c r="D292" s="414"/>
      <c r="E292" s="414"/>
      <c r="F292" s="415"/>
      <c r="G292" s="416"/>
      <c r="H292" s="430"/>
      <c r="I292" s="435"/>
      <c r="J292" s="357"/>
      <c r="K292" s="364"/>
      <c r="L292" s="357"/>
      <c r="M292" s="357"/>
      <c r="N292" s="357"/>
      <c r="O292" s="357"/>
      <c r="P292" s="357"/>
      <c r="Q292" s="357"/>
      <c r="R292" s="65">
        <v>2</v>
      </c>
      <c r="S292" s="414" t="s">
        <v>581</v>
      </c>
      <c r="T292" s="415"/>
      <c r="U292" s="429"/>
      <c r="V292" s="352">
        <f t="shared" si="22"/>
        <v>292</v>
      </c>
      <c r="W292" s="436" t="str">
        <f t="shared" si="24"/>
        <v>✔</v>
      </c>
      <c r="Y292" s="400"/>
      <c r="Z292" s="443">
        <v>0</v>
      </c>
      <c r="AA292" s="440">
        <v>100</v>
      </c>
    </row>
    <row r="293" spans="1:27" s="340" customFormat="1" ht="20.100000000000001" customHeight="1" thickBot="1">
      <c r="A293" s="489"/>
      <c r="B293" s="511"/>
      <c r="C293" s="524" t="s">
        <v>725</v>
      </c>
      <c r="D293" s="485"/>
      <c r="E293" s="485"/>
      <c r="F293" s="484"/>
      <c r="G293" s="486"/>
      <c r="H293" s="477"/>
      <c r="I293" s="446"/>
      <c r="J293" s="487"/>
      <c r="K293" s="364"/>
      <c r="L293" s="487"/>
      <c r="M293" s="487"/>
      <c r="N293" s="487"/>
      <c r="O293" s="487"/>
      <c r="P293" s="487"/>
      <c r="Q293" s="487"/>
      <c r="R293" s="65">
        <v>3</v>
      </c>
      <c r="S293" s="485" t="s">
        <v>581</v>
      </c>
      <c r="T293" s="484"/>
      <c r="U293" s="533"/>
      <c r="V293" s="352">
        <f t="shared" si="22"/>
        <v>293</v>
      </c>
      <c r="W293" s="436" t="str">
        <f t="shared" si="24"/>
        <v>✔</v>
      </c>
      <c r="Y293" s="400"/>
      <c r="Z293" s="443">
        <v>0</v>
      </c>
      <c r="AA293" s="440">
        <v>100</v>
      </c>
    </row>
    <row r="294" spans="1:27" s="340" customFormat="1" ht="20.100000000000001" customHeight="1" thickBot="1">
      <c r="A294" s="489"/>
      <c r="B294" s="511"/>
      <c r="C294" s="524" t="s">
        <v>726</v>
      </c>
      <c r="D294" s="485"/>
      <c r="E294" s="485"/>
      <c r="F294" s="484"/>
      <c r="G294" s="486"/>
      <c r="H294" s="477"/>
      <c r="I294" s="446"/>
      <c r="J294" s="487"/>
      <c r="K294" s="364"/>
      <c r="L294" s="487"/>
      <c r="M294" s="487"/>
      <c r="N294" s="487"/>
      <c r="O294" s="487"/>
      <c r="P294" s="487"/>
      <c r="Q294" s="487"/>
      <c r="R294" s="65">
        <v>0</v>
      </c>
      <c r="S294" s="485" t="s">
        <v>581</v>
      </c>
      <c r="T294" s="484"/>
      <c r="U294" s="533"/>
      <c r="V294" s="352">
        <f t="shared" si="22"/>
        <v>294</v>
      </c>
      <c r="W294" s="436" t="str">
        <f t="shared" si="24"/>
        <v>✔</v>
      </c>
      <c r="Y294" s="400"/>
      <c r="Z294" s="443">
        <v>0</v>
      </c>
      <c r="AA294" s="440">
        <v>100</v>
      </c>
    </row>
    <row r="295" spans="1:27" s="340" customFormat="1" ht="20.100000000000001" customHeight="1" thickBot="1">
      <c r="A295" s="489"/>
      <c r="B295" s="524"/>
      <c r="C295" s="414"/>
      <c r="D295" s="414"/>
      <c r="E295" s="414"/>
      <c r="F295" s="415"/>
      <c r="G295" s="416"/>
      <c r="H295" s="430"/>
      <c r="I295" s="435"/>
      <c r="J295" s="487"/>
      <c r="K295" s="364"/>
      <c r="L295" s="487"/>
      <c r="M295" s="487"/>
      <c r="N295" s="487"/>
      <c r="O295" s="487"/>
      <c r="P295" s="487"/>
      <c r="Q295" s="487"/>
      <c r="R295" s="563"/>
      <c r="S295" s="487"/>
      <c r="T295" s="484"/>
      <c r="U295" s="533"/>
      <c r="V295" s="352">
        <f t="shared" si="22"/>
        <v>295</v>
      </c>
      <c r="W295" s="392"/>
      <c r="Y295" s="400"/>
      <c r="Z295" s="390"/>
      <c r="AA295" s="390"/>
    </row>
    <row r="296" spans="1:27" s="340" customFormat="1" ht="20.100000000000001" customHeight="1" thickBot="1">
      <c r="A296" s="489"/>
      <c r="B296" s="524" t="s">
        <v>727</v>
      </c>
      <c r="C296" s="414"/>
      <c r="D296" s="414"/>
      <c r="E296" s="414"/>
      <c r="F296" s="415"/>
      <c r="G296" s="416"/>
      <c r="H296" s="430"/>
      <c r="I296" s="435"/>
      <c r="J296" s="487"/>
      <c r="K296" s="364"/>
      <c r="L296" s="487"/>
      <c r="M296" s="487"/>
      <c r="N296" s="487"/>
      <c r="O296" s="487"/>
      <c r="P296" s="487"/>
      <c r="Q296" s="487"/>
      <c r="R296" s="537" t="s">
        <v>818</v>
      </c>
      <c r="S296" s="671" t="s">
        <v>728</v>
      </c>
      <c r="T296" s="672"/>
      <c r="U296" s="533"/>
      <c r="V296" s="352">
        <f t="shared" si="22"/>
        <v>296</v>
      </c>
      <c r="W296" s="436" t="str">
        <f>IF(R296="","未入力あり","✔")</f>
        <v>✔</v>
      </c>
      <c r="Y296" s="400"/>
      <c r="Z296" s="390"/>
      <c r="AA296" s="390"/>
    </row>
    <row r="297" spans="1:27" s="340" customFormat="1" ht="20.100000000000001" customHeight="1" thickBot="1">
      <c r="A297" s="489"/>
      <c r="B297" s="524" t="s">
        <v>729</v>
      </c>
      <c r="C297" s="414"/>
      <c r="D297" s="414"/>
      <c r="E297" s="414"/>
      <c r="F297" s="415"/>
      <c r="G297" s="416"/>
      <c r="H297" s="430"/>
      <c r="I297" s="435"/>
      <c r="J297" s="487"/>
      <c r="K297" s="364"/>
      <c r="L297" s="487"/>
      <c r="M297" s="487"/>
      <c r="N297" s="487"/>
      <c r="O297" s="487"/>
      <c r="P297" s="487"/>
      <c r="Q297" s="487"/>
      <c r="R297" s="537" t="s">
        <v>818</v>
      </c>
      <c r="S297" s="671" t="s">
        <v>728</v>
      </c>
      <c r="T297" s="672"/>
      <c r="U297" s="533"/>
      <c r="V297" s="352">
        <f t="shared" si="22"/>
        <v>297</v>
      </c>
      <c r="W297" s="436" t="str">
        <f t="shared" ref="W297:W303" si="25">IF(R297="","未入力あり","✔")</f>
        <v>✔</v>
      </c>
      <c r="Y297" s="400"/>
      <c r="Z297" s="390"/>
      <c r="AA297" s="390"/>
    </row>
    <row r="298" spans="1:27" s="340" customFormat="1" ht="20.100000000000001" customHeight="1" thickBot="1">
      <c r="A298" s="489"/>
      <c r="B298" s="524" t="s">
        <v>730</v>
      </c>
      <c r="C298" s="414"/>
      <c r="D298" s="414"/>
      <c r="E298" s="414"/>
      <c r="F298" s="415"/>
      <c r="G298" s="416"/>
      <c r="H298" s="430"/>
      <c r="I298" s="435"/>
      <c r="J298" s="487"/>
      <c r="K298" s="364"/>
      <c r="L298" s="487"/>
      <c r="M298" s="487"/>
      <c r="N298" s="487"/>
      <c r="O298" s="487"/>
      <c r="P298" s="487"/>
      <c r="Q298" s="487"/>
      <c r="R298" s="537" t="s">
        <v>819</v>
      </c>
      <c r="S298" s="671" t="s">
        <v>728</v>
      </c>
      <c r="T298" s="672"/>
      <c r="U298" s="533"/>
      <c r="V298" s="352">
        <f t="shared" si="22"/>
        <v>298</v>
      </c>
      <c r="W298" s="436" t="str">
        <f t="shared" si="25"/>
        <v>✔</v>
      </c>
      <c r="Y298" s="400"/>
      <c r="Z298" s="390"/>
      <c r="AA298" s="390"/>
    </row>
    <row r="299" spans="1:27" s="340" customFormat="1" ht="20.100000000000001" customHeight="1" thickBot="1">
      <c r="A299" s="489"/>
      <c r="B299" s="524" t="s">
        <v>731</v>
      </c>
      <c r="C299" s="414"/>
      <c r="D299" s="414"/>
      <c r="E299" s="414"/>
      <c r="F299" s="415"/>
      <c r="G299" s="416"/>
      <c r="H299" s="430"/>
      <c r="I299" s="435"/>
      <c r="J299" s="487"/>
      <c r="K299" s="364"/>
      <c r="L299" s="487"/>
      <c r="M299" s="487"/>
      <c r="N299" s="487"/>
      <c r="O299" s="487"/>
      <c r="P299" s="487"/>
      <c r="Q299" s="487"/>
      <c r="R299" s="537" t="s">
        <v>819</v>
      </c>
      <c r="S299" s="671" t="s">
        <v>728</v>
      </c>
      <c r="T299" s="672"/>
      <c r="U299" s="533"/>
      <c r="V299" s="352">
        <f t="shared" si="22"/>
        <v>299</v>
      </c>
      <c r="W299" s="436" t="str">
        <f t="shared" si="25"/>
        <v>✔</v>
      </c>
      <c r="Y299" s="400"/>
      <c r="Z299" s="390"/>
      <c r="AA299" s="390"/>
    </row>
    <row r="300" spans="1:27" s="340" customFormat="1" ht="20.100000000000001" customHeight="1" thickBot="1">
      <c r="A300" s="489"/>
      <c r="B300" s="524" t="s">
        <v>732</v>
      </c>
      <c r="C300" s="414"/>
      <c r="D300" s="414"/>
      <c r="E300" s="414"/>
      <c r="F300" s="415"/>
      <c r="G300" s="416"/>
      <c r="H300" s="430"/>
      <c r="I300" s="435"/>
      <c r="J300" s="487"/>
      <c r="K300" s="364"/>
      <c r="L300" s="487"/>
      <c r="M300" s="487"/>
      <c r="N300" s="487"/>
      <c r="O300" s="487"/>
      <c r="P300" s="487"/>
      <c r="Q300" s="487"/>
      <c r="R300" s="537" t="s">
        <v>819</v>
      </c>
      <c r="S300" s="671" t="s">
        <v>728</v>
      </c>
      <c r="T300" s="672"/>
      <c r="U300" s="533"/>
      <c r="V300" s="352">
        <f t="shared" si="22"/>
        <v>300</v>
      </c>
      <c r="W300" s="436" t="str">
        <f t="shared" si="25"/>
        <v>✔</v>
      </c>
      <c r="Y300" s="400"/>
      <c r="Z300" s="390"/>
      <c r="AA300" s="390"/>
    </row>
    <row r="301" spans="1:27" s="340" customFormat="1" ht="20.100000000000001" customHeight="1" thickBot="1">
      <c r="A301" s="489"/>
      <c r="B301" s="524" t="s">
        <v>733</v>
      </c>
      <c r="C301" s="414"/>
      <c r="D301" s="414"/>
      <c r="E301" s="414"/>
      <c r="F301" s="415"/>
      <c r="G301" s="416"/>
      <c r="H301" s="430"/>
      <c r="I301" s="435"/>
      <c r="J301" s="487"/>
      <c r="K301" s="364"/>
      <c r="L301" s="487"/>
      <c r="M301" s="487"/>
      <c r="N301" s="487"/>
      <c r="O301" s="487"/>
      <c r="P301" s="487"/>
      <c r="Q301" s="487"/>
      <c r="R301" s="537" t="s">
        <v>819</v>
      </c>
      <c r="S301" s="671" t="s">
        <v>728</v>
      </c>
      <c r="T301" s="672"/>
      <c r="U301" s="533"/>
      <c r="V301" s="352">
        <f t="shared" si="22"/>
        <v>301</v>
      </c>
      <c r="W301" s="436" t="str">
        <f t="shared" si="25"/>
        <v>✔</v>
      </c>
      <c r="Y301" s="400"/>
      <c r="Z301" s="390"/>
      <c r="AA301" s="390"/>
    </row>
    <row r="302" spans="1:27" s="340" customFormat="1" ht="20.100000000000001" customHeight="1" thickBot="1">
      <c r="A302" s="489"/>
      <c r="B302" s="524" t="s">
        <v>734</v>
      </c>
      <c r="C302" s="414"/>
      <c r="D302" s="414"/>
      <c r="E302" s="414"/>
      <c r="F302" s="415"/>
      <c r="G302" s="416"/>
      <c r="H302" s="430"/>
      <c r="I302" s="435"/>
      <c r="J302" s="487"/>
      <c r="K302" s="364"/>
      <c r="L302" s="487"/>
      <c r="M302" s="487"/>
      <c r="N302" s="487"/>
      <c r="O302" s="487"/>
      <c r="P302" s="487"/>
      <c r="Q302" s="487"/>
      <c r="R302" s="537" t="s">
        <v>819</v>
      </c>
      <c r="S302" s="671" t="s">
        <v>728</v>
      </c>
      <c r="T302" s="672"/>
      <c r="U302" s="533"/>
      <c r="V302" s="352">
        <f t="shared" si="22"/>
        <v>302</v>
      </c>
      <c r="W302" s="436" t="str">
        <f t="shared" si="25"/>
        <v>✔</v>
      </c>
      <c r="Y302" s="400"/>
      <c r="Z302" s="390"/>
      <c r="AA302" s="390"/>
    </row>
    <row r="303" spans="1:27" s="340" customFormat="1" ht="20.100000000000001" customHeight="1" thickBot="1">
      <c r="A303" s="489"/>
      <c r="B303" s="524" t="s">
        <v>735</v>
      </c>
      <c r="C303" s="414"/>
      <c r="D303" s="414"/>
      <c r="E303" s="414"/>
      <c r="F303" s="415"/>
      <c r="G303" s="416"/>
      <c r="H303" s="430"/>
      <c r="I303" s="435"/>
      <c r="J303" s="487"/>
      <c r="K303" s="364"/>
      <c r="L303" s="487"/>
      <c r="M303" s="487"/>
      <c r="N303" s="487"/>
      <c r="O303" s="487"/>
      <c r="P303" s="487"/>
      <c r="Q303" s="487"/>
      <c r="R303" s="537" t="s">
        <v>819</v>
      </c>
      <c r="S303" s="671" t="s">
        <v>728</v>
      </c>
      <c r="T303" s="672"/>
      <c r="U303" s="533"/>
      <c r="V303" s="352">
        <f t="shared" si="22"/>
        <v>303</v>
      </c>
      <c r="W303" s="436" t="str">
        <f t="shared" si="25"/>
        <v>✔</v>
      </c>
      <c r="Y303" s="400"/>
      <c r="Z303" s="390"/>
      <c r="AA303" s="390"/>
    </row>
    <row r="304" spans="1:27" s="340" customFormat="1" ht="20.100000000000001" customHeight="1" thickBot="1">
      <c r="A304" s="489"/>
      <c r="B304" s="524"/>
      <c r="C304" s="414"/>
      <c r="D304" s="414"/>
      <c r="E304" s="414"/>
      <c r="F304" s="415"/>
      <c r="G304" s="416"/>
      <c r="H304" s="430"/>
      <c r="I304" s="435"/>
      <c r="J304" s="487"/>
      <c r="K304" s="364"/>
      <c r="L304" s="487"/>
      <c r="M304" s="487"/>
      <c r="N304" s="487"/>
      <c r="O304" s="487"/>
      <c r="P304" s="487"/>
      <c r="Q304" s="487"/>
      <c r="R304" s="563"/>
      <c r="S304" s="487"/>
      <c r="T304" s="484"/>
      <c r="U304" s="533"/>
      <c r="V304" s="352">
        <f t="shared" si="22"/>
        <v>304</v>
      </c>
      <c r="W304" s="392"/>
      <c r="Y304" s="400"/>
      <c r="Z304" s="390"/>
      <c r="AA304" s="390"/>
    </row>
    <row r="305" spans="1:27" s="340" customFormat="1" ht="20.100000000000001" customHeight="1" thickBot="1">
      <c r="A305" s="489"/>
      <c r="B305" s="524" t="s">
        <v>736</v>
      </c>
      <c r="C305" s="414"/>
      <c r="D305" s="414"/>
      <c r="E305" s="414"/>
      <c r="F305" s="415"/>
      <c r="G305" s="416"/>
      <c r="H305" s="430"/>
      <c r="I305" s="435"/>
      <c r="J305" s="487"/>
      <c r="K305" s="364"/>
      <c r="L305" s="487"/>
      <c r="M305" s="487"/>
      <c r="N305" s="487"/>
      <c r="O305" s="487"/>
      <c r="P305" s="487"/>
      <c r="Q305" s="487"/>
      <c r="R305" s="537" t="s">
        <v>819</v>
      </c>
      <c r="S305" s="671" t="s">
        <v>728</v>
      </c>
      <c r="T305" s="672"/>
      <c r="U305" s="533"/>
      <c r="V305" s="352">
        <f t="shared" si="22"/>
        <v>305</v>
      </c>
      <c r="W305" s="436" t="str">
        <f t="shared" ref="W305:W306" si="26">IF(R305="","未入力あり","✔")</f>
        <v>✔</v>
      </c>
      <c r="Y305" s="400"/>
      <c r="Z305" s="390"/>
      <c r="AA305" s="390"/>
    </row>
    <row r="306" spans="1:27" s="340" customFormat="1" ht="20.100000000000001" customHeight="1" thickBot="1">
      <c r="A306" s="489"/>
      <c r="B306" s="524" t="s">
        <v>737</v>
      </c>
      <c r="C306" s="414"/>
      <c r="D306" s="414"/>
      <c r="E306" s="414"/>
      <c r="F306" s="415"/>
      <c r="G306" s="416"/>
      <c r="H306" s="430"/>
      <c r="I306" s="435"/>
      <c r="J306" s="487"/>
      <c r="K306" s="364"/>
      <c r="L306" s="487"/>
      <c r="M306" s="487"/>
      <c r="N306" s="487"/>
      <c r="O306" s="487"/>
      <c r="P306" s="487"/>
      <c r="Q306" s="487"/>
      <c r="R306" s="537" t="s">
        <v>819</v>
      </c>
      <c r="S306" s="671" t="s">
        <v>728</v>
      </c>
      <c r="T306" s="672"/>
      <c r="U306" s="533"/>
      <c r="V306" s="352">
        <f t="shared" si="22"/>
        <v>306</v>
      </c>
      <c r="W306" s="436" t="str">
        <f t="shared" si="26"/>
        <v>✔</v>
      </c>
      <c r="Y306" s="400"/>
      <c r="Z306" s="390"/>
      <c r="AA306" s="390"/>
    </row>
    <row r="307" spans="1:27" s="340" customFormat="1" ht="20.100000000000001" customHeight="1">
      <c r="A307" s="413"/>
      <c r="B307" s="524"/>
      <c r="C307" s="414"/>
      <c r="D307" s="414"/>
      <c r="E307" s="414"/>
      <c r="F307" s="415"/>
      <c r="G307" s="416"/>
      <c r="H307" s="430"/>
      <c r="I307" s="435"/>
      <c r="J307" s="357"/>
      <c r="K307" s="357"/>
      <c r="L307" s="357"/>
      <c r="M307" s="357"/>
      <c r="N307" s="357"/>
      <c r="O307" s="357"/>
      <c r="P307" s="357"/>
      <c r="Q307" s="357"/>
      <c r="R307" s="542"/>
      <c r="S307" s="357"/>
      <c r="T307" s="415"/>
      <c r="U307" s="429"/>
      <c r="V307" s="352">
        <f t="shared" si="22"/>
        <v>307</v>
      </c>
      <c r="W307" s="392"/>
      <c r="Y307" s="400"/>
      <c r="Z307" s="390"/>
      <c r="AA307" s="390"/>
    </row>
    <row r="308" spans="1:27" s="340" customFormat="1" ht="20.100000000000001" customHeight="1" thickBot="1">
      <c r="A308" s="538" t="s">
        <v>738</v>
      </c>
      <c r="B308" s="414"/>
      <c r="C308" s="414"/>
      <c r="D308" s="414"/>
      <c r="E308" s="414"/>
      <c r="F308" s="415"/>
      <c r="G308" s="416"/>
      <c r="H308" s="430"/>
      <c r="I308" s="435"/>
      <c r="J308" s="357"/>
      <c r="K308" s="357"/>
      <c r="L308" s="357"/>
      <c r="M308" s="357"/>
      <c r="N308" s="357"/>
      <c r="O308" s="357"/>
      <c r="P308" s="357"/>
      <c r="Q308" s="357"/>
      <c r="R308" s="540"/>
      <c r="S308" s="357"/>
      <c r="T308" s="415"/>
      <c r="U308" s="429"/>
      <c r="V308" s="352">
        <f t="shared" si="22"/>
        <v>308</v>
      </c>
      <c r="W308" s="392"/>
      <c r="Y308" s="400"/>
      <c r="Z308" s="390"/>
      <c r="AA308" s="390"/>
    </row>
    <row r="309" spans="1:27" s="340" customFormat="1" ht="20.100000000000001" customHeight="1" thickBot="1">
      <c r="A309" s="413"/>
      <c r="B309" s="414" t="s">
        <v>739</v>
      </c>
      <c r="C309" s="414"/>
      <c r="D309" s="414"/>
      <c r="E309" s="414"/>
      <c r="F309" s="415"/>
      <c r="G309" s="416"/>
      <c r="H309" s="430"/>
      <c r="I309" s="435"/>
      <c r="J309" s="357"/>
      <c r="K309" s="357"/>
      <c r="L309" s="357"/>
      <c r="M309" s="357"/>
      <c r="N309" s="357"/>
      <c r="O309" s="357"/>
      <c r="P309" s="357"/>
      <c r="Q309" s="357"/>
      <c r="R309" s="537" t="s">
        <v>819</v>
      </c>
      <c r="S309" s="671" t="s">
        <v>728</v>
      </c>
      <c r="T309" s="672"/>
      <c r="U309" s="429"/>
      <c r="V309" s="352">
        <f t="shared" si="22"/>
        <v>309</v>
      </c>
      <c r="W309" s="436" t="str">
        <f t="shared" ref="W309:W312" si="27">IF(R309="","未入力あり","✔")</f>
        <v>✔</v>
      </c>
      <c r="Y309" s="400"/>
      <c r="Z309" s="390"/>
      <c r="AA309" s="390"/>
    </row>
    <row r="310" spans="1:27" s="340" customFormat="1" ht="20.100000000000001" customHeight="1" thickBot="1">
      <c r="A310" s="413"/>
      <c r="B310" s="414"/>
      <c r="C310" s="414" t="s">
        <v>740</v>
      </c>
      <c r="D310" s="414"/>
      <c r="E310" s="414"/>
      <c r="F310" s="415"/>
      <c r="G310" s="416"/>
      <c r="H310" s="430"/>
      <c r="I310" s="435"/>
      <c r="J310" s="357"/>
      <c r="K310" s="357"/>
      <c r="L310" s="357"/>
      <c r="M310" s="357"/>
      <c r="N310" s="357"/>
      <c r="O310" s="357"/>
      <c r="P310" s="357"/>
      <c r="Q310" s="357"/>
      <c r="R310" s="537" t="s">
        <v>819</v>
      </c>
      <c r="S310" s="671" t="s">
        <v>728</v>
      </c>
      <c r="T310" s="672"/>
      <c r="U310" s="429"/>
      <c r="V310" s="352">
        <f t="shared" si="22"/>
        <v>310</v>
      </c>
      <c r="W310" s="436" t="str">
        <f t="shared" si="27"/>
        <v>✔</v>
      </c>
      <c r="Y310" s="400"/>
      <c r="Z310" s="390"/>
      <c r="AA310" s="390"/>
    </row>
    <row r="311" spans="1:27" s="340" customFormat="1" ht="20.100000000000001" customHeight="1" thickBot="1">
      <c r="A311" s="413"/>
      <c r="B311" s="414"/>
      <c r="C311" s="414" t="s">
        <v>741</v>
      </c>
      <c r="D311" s="414"/>
      <c r="E311" s="414"/>
      <c r="F311" s="415"/>
      <c r="G311" s="416"/>
      <c r="H311" s="430"/>
      <c r="I311" s="435"/>
      <c r="J311" s="357"/>
      <c r="K311" s="357"/>
      <c r="L311" s="357"/>
      <c r="M311" s="357"/>
      <c r="N311" s="357"/>
      <c r="O311" s="357"/>
      <c r="P311" s="357"/>
      <c r="Q311" s="357"/>
      <c r="R311" s="537" t="s">
        <v>819</v>
      </c>
      <c r="S311" s="671" t="s">
        <v>728</v>
      </c>
      <c r="T311" s="672"/>
      <c r="U311" s="429"/>
      <c r="V311" s="352">
        <f t="shared" si="22"/>
        <v>311</v>
      </c>
      <c r="W311" s="436" t="str">
        <f t="shared" si="27"/>
        <v>✔</v>
      </c>
      <c r="Y311" s="400"/>
      <c r="Z311" s="390"/>
      <c r="AA311" s="390"/>
    </row>
    <row r="312" spans="1:27" s="340" customFormat="1" ht="20.100000000000001" customHeight="1" thickBot="1">
      <c r="A312" s="413"/>
      <c r="B312" s="414"/>
      <c r="C312" s="414"/>
      <c r="D312" s="414" t="s">
        <v>742</v>
      </c>
      <c r="E312" s="414"/>
      <c r="F312" s="415"/>
      <c r="G312" s="416"/>
      <c r="H312" s="430"/>
      <c r="I312" s="435"/>
      <c r="J312" s="357"/>
      <c r="K312" s="357"/>
      <c r="L312" s="357"/>
      <c r="M312" s="357"/>
      <c r="N312" s="357"/>
      <c r="O312" s="357"/>
      <c r="P312" s="357"/>
      <c r="Q312" s="357"/>
      <c r="R312" s="65">
        <v>0</v>
      </c>
      <c r="S312" s="414" t="s">
        <v>743</v>
      </c>
      <c r="T312" s="415"/>
      <c r="U312" s="429"/>
      <c r="V312" s="352">
        <f t="shared" si="22"/>
        <v>312</v>
      </c>
      <c r="W312" s="436" t="str">
        <f t="shared" si="27"/>
        <v>✔</v>
      </c>
      <c r="Y312" s="400"/>
      <c r="Z312" s="443">
        <v>0</v>
      </c>
      <c r="AA312" s="440">
        <v>120</v>
      </c>
    </row>
    <row r="313" spans="1:27" s="340" customFormat="1" ht="20.100000000000001" customHeight="1">
      <c r="A313" s="413"/>
      <c r="B313" s="414"/>
      <c r="C313" s="414"/>
      <c r="D313" s="414"/>
      <c r="E313" s="414"/>
      <c r="F313" s="415"/>
      <c r="G313" s="416"/>
      <c r="H313" s="430"/>
      <c r="I313" s="435"/>
      <c r="J313" s="357"/>
      <c r="K313" s="357"/>
      <c r="L313" s="357"/>
      <c r="M313" s="357"/>
      <c r="N313" s="357"/>
      <c r="O313" s="357"/>
      <c r="P313" s="357"/>
      <c r="Q313" s="357"/>
      <c r="R313" s="542"/>
      <c r="S313" s="357"/>
      <c r="T313" s="415"/>
      <c r="U313" s="429"/>
      <c r="V313" s="352">
        <f t="shared" si="22"/>
        <v>313</v>
      </c>
      <c r="W313" s="392"/>
      <c r="Y313" s="400"/>
      <c r="Z313" s="390"/>
      <c r="AA313" s="390"/>
    </row>
    <row r="314" spans="1:27" s="340" customFormat="1" ht="20.100000000000001" customHeight="1" thickBot="1">
      <c r="A314" s="413" t="s">
        <v>744</v>
      </c>
      <c r="B314" s="414"/>
      <c r="C314" s="414"/>
      <c r="D314" s="414"/>
      <c r="E314" s="414"/>
      <c r="F314" s="415"/>
      <c r="G314" s="416"/>
      <c r="H314" s="430"/>
      <c r="I314" s="435"/>
      <c r="J314" s="357"/>
      <c r="K314" s="357"/>
      <c r="L314" s="357"/>
      <c r="M314" s="357"/>
      <c r="N314" s="357"/>
      <c r="O314" s="357"/>
      <c r="P314" s="357"/>
      <c r="Q314" s="357"/>
      <c r="R314" s="540"/>
      <c r="S314" s="357"/>
      <c r="T314" s="415"/>
      <c r="U314" s="429"/>
      <c r="V314" s="352">
        <f t="shared" si="22"/>
        <v>314</v>
      </c>
      <c r="W314" s="392"/>
      <c r="Y314" s="400"/>
      <c r="Z314" s="390"/>
      <c r="AA314" s="390"/>
    </row>
    <row r="315" spans="1:27" s="340" customFormat="1" ht="20.100000000000001" customHeight="1" thickBot="1">
      <c r="A315" s="413"/>
      <c r="B315" s="414" t="s">
        <v>745</v>
      </c>
      <c r="C315" s="414"/>
      <c r="D315" s="414"/>
      <c r="E315" s="414"/>
      <c r="F315" s="415"/>
      <c r="G315" s="416"/>
      <c r="H315" s="430"/>
      <c r="I315" s="435"/>
      <c r="J315" s="357"/>
      <c r="K315" s="357"/>
      <c r="L315" s="357"/>
      <c r="M315" s="357"/>
      <c r="N315" s="357"/>
      <c r="O315" s="357"/>
      <c r="P315" s="357"/>
      <c r="Q315" s="357"/>
      <c r="R315" s="537" t="s">
        <v>818</v>
      </c>
      <c r="S315" s="671" t="s">
        <v>728</v>
      </c>
      <c r="T315" s="672"/>
      <c r="U315" s="429"/>
      <c r="V315" s="352">
        <f t="shared" si="22"/>
        <v>315</v>
      </c>
      <c r="W315" s="436" t="str">
        <f t="shared" ref="W315:W316" si="28">IF(R315="","未入力あり","✔")</f>
        <v>✔</v>
      </c>
      <c r="Y315" s="400"/>
      <c r="Z315" s="390"/>
      <c r="AA315" s="390"/>
    </row>
    <row r="316" spans="1:27" s="340" customFormat="1" ht="20.100000000000001" customHeight="1" thickBot="1">
      <c r="A316" s="413"/>
      <c r="B316" s="414" t="s">
        <v>746</v>
      </c>
      <c r="C316" s="414"/>
      <c r="D316" s="414"/>
      <c r="E316" s="414"/>
      <c r="F316" s="415"/>
      <c r="G316" s="416"/>
      <c r="H316" s="430"/>
      <c r="I316" s="435"/>
      <c r="J316" s="357"/>
      <c r="K316" s="357"/>
      <c r="L316" s="357"/>
      <c r="M316" s="357"/>
      <c r="N316" s="357"/>
      <c r="O316" s="357"/>
      <c r="P316" s="357"/>
      <c r="Q316" s="357"/>
      <c r="R316" s="537" t="s">
        <v>819</v>
      </c>
      <c r="S316" s="671" t="s">
        <v>728</v>
      </c>
      <c r="T316" s="672"/>
      <c r="U316" s="429"/>
      <c r="V316" s="352">
        <f t="shared" si="22"/>
        <v>316</v>
      </c>
      <c r="W316" s="436" t="str">
        <f t="shared" si="28"/>
        <v>✔</v>
      </c>
      <c r="Y316" s="400"/>
      <c r="Z316" s="390"/>
      <c r="AA316" s="390"/>
    </row>
    <row r="317" spans="1:27" s="340" customFormat="1" ht="20.100000000000001" customHeight="1">
      <c r="A317" s="413" t="s">
        <v>747</v>
      </c>
      <c r="B317" s="414"/>
      <c r="C317" s="414"/>
      <c r="D317" s="414"/>
      <c r="E317" s="414"/>
      <c r="F317" s="415"/>
      <c r="G317" s="416"/>
      <c r="H317" s="430"/>
      <c r="I317" s="435"/>
      <c r="J317" s="357"/>
      <c r="K317" s="357"/>
      <c r="L317" s="357"/>
      <c r="M317" s="357"/>
      <c r="N317" s="357"/>
      <c r="O317" s="357"/>
      <c r="P317" s="357"/>
      <c r="Q317" s="357"/>
      <c r="R317" s="542"/>
      <c r="S317" s="357"/>
      <c r="T317" s="415"/>
      <c r="U317" s="429"/>
      <c r="V317" s="352">
        <f t="shared" si="22"/>
        <v>317</v>
      </c>
      <c r="W317" s="392"/>
      <c r="Y317" s="400"/>
      <c r="Z317" s="390"/>
      <c r="AA317" s="390"/>
    </row>
    <row r="318" spans="1:27" s="340" customFormat="1" ht="20.100000000000001" customHeight="1">
      <c r="A318" s="483"/>
      <c r="B318" s="485"/>
      <c r="C318" s="485"/>
      <c r="D318" s="485"/>
      <c r="E318" s="485"/>
      <c r="F318" s="484"/>
      <c r="G318" s="486"/>
      <c r="H318" s="477"/>
      <c r="I318" s="446"/>
      <c r="J318" s="487"/>
      <c r="K318" s="487"/>
      <c r="L318" s="487"/>
      <c r="M318" s="487"/>
      <c r="N318" s="487"/>
      <c r="O318" s="487"/>
      <c r="P318" s="487"/>
      <c r="Q318" s="487"/>
      <c r="R318" s="539"/>
      <c r="S318" s="487"/>
      <c r="T318" s="484"/>
      <c r="U318" s="533"/>
      <c r="V318" s="352">
        <f t="shared" si="22"/>
        <v>318</v>
      </c>
      <c r="W318" s="392"/>
      <c r="Y318" s="400"/>
      <c r="Z318" s="390"/>
      <c r="AA318" s="390"/>
    </row>
    <row r="319" spans="1:27" s="340" customFormat="1" ht="20.100000000000001" customHeight="1" thickBot="1">
      <c r="A319" s="483" t="s">
        <v>748</v>
      </c>
      <c r="B319" s="485"/>
      <c r="C319" s="485"/>
      <c r="D319" s="485"/>
      <c r="E319" s="485"/>
      <c r="F319" s="484"/>
      <c r="G319" s="486"/>
      <c r="H319" s="477"/>
      <c r="I319" s="446"/>
      <c r="J319" s="487"/>
      <c r="K319" s="487"/>
      <c r="L319" s="487"/>
      <c r="M319" s="487"/>
      <c r="N319" s="487"/>
      <c r="O319" s="487"/>
      <c r="P319" s="487"/>
      <c r="Q319" s="487"/>
      <c r="R319" s="539"/>
      <c r="S319" s="487"/>
      <c r="T319" s="484"/>
      <c r="U319" s="533"/>
      <c r="V319" s="352">
        <f t="shared" si="22"/>
        <v>319</v>
      </c>
      <c r="W319" s="392"/>
      <c r="Y319" s="400"/>
      <c r="Z319" s="390"/>
      <c r="AA319" s="390"/>
    </row>
    <row r="320" spans="1:27" s="340" customFormat="1" ht="20.100000000000001" customHeight="1" thickBot="1">
      <c r="A320" s="413"/>
      <c r="B320" s="414" t="s">
        <v>749</v>
      </c>
      <c r="C320" s="414"/>
      <c r="D320" s="414"/>
      <c r="E320" s="414"/>
      <c r="F320" s="415"/>
      <c r="G320" s="416"/>
      <c r="H320" s="430"/>
      <c r="I320" s="435"/>
      <c r="J320" s="357"/>
      <c r="K320" s="357"/>
      <c r="L320" s="357"/>
      <c r="M320" s="357"/>
      <c r="N320" s="357"/>
      <c r="O320" s="357"/>
      <c r="P320" s="357"/>
      <c r="Q320" s="357"/>
      <c r="R320" s="537" t="s">
        <v>818</v>
      </c>
      <c r="S320" s="671" t="s">
        <v>728</v>
      </c>
      <c r="T320" s="672"/>
      <c r="U320" s="429"/>
      <c r="V320" s="352">
        <f t="shared" si="22"/>
        <v>320</v>
      </c>
      <c r="W320" s="436" t="str">
        <f t="shared" ref="W320" si="29">IF(R320="","未入力あり","✔")</f>
        <v>✔</v>
      </c>
      <c r="Y320" s="379"/>
      <c r="Z320" s="390"/>
      <c r="AA320" s="390"/>
    </row>
    <row r="321" spans="1:27" s="340" customFormat="1" ht="20.100000000000001" customHeight="1">
      <c r="A321" s="390"/>
      <c r="B321" s="390"/>
      <c r="C321" s="390"/>
      <c r="D321" s="390"/>
      <c r="E321" s="390"/>
      <c r="G321" s="391"/>
      <c r="H321" s="387"/>
      <c r="I321" s="392"/>
      <c r="J321" s="364"/>
      <c r="K321" s="364"/>
      <c r="L321" s="364"/>
      <c r="M321" s="364"/>
      <c r="N321" s="364"/>
      <c r="O321" s="364"/>
      <c r="P321" s="364"/>
      <c r="Q321" s="364"/>
      <c r="R321" s="392"/>
      <c r="S321" s="364"/>
      <c r="U321" s="364"/>
      <c r="V321" s="352"/>
      <c r="W321" s="392"/>
      <c r="Y321" s="394"/>
      <c r="Z321" s="390"/>
      <c r="AA321" s="390"/>
    </row>
    <row r="322" spans="1:27" s="340" customFormat="1" ht="20.100000000000001" customHeight="1">
      <c r="A322" s="390"/>
      <c r="B322" s="390"/>
      <c r="C322" s="390"/>
      <c r="D322" s="390"/>
      <c r="E322" s="390"/>
      <c r="G322" s="391"/>
      <c r="H322" s="387"/>
      <c r="I322" s="392"/>
      <c r="J322" s="364"/>
      <c r="K322" s="364"/>
      <c r="L322" s="364"/>
      <c r="M322" s="364"/>
      <c r="N322" s="364"/>
      <c r="O322" s="364"/>
      <c r="P322" s="364"/>
      <c r="Q322" s="364"/>
      <c r="R322" s="392"/>
      <c r="S322" s="364"/>
      <c r="U322" s="364"/>
      <c r="V322" s="352"/>
      <c r="W322" s="392"/>
      <c r="Y322" s="394"/>
      <c r="Z322" s="390"/>
      <c r="AA322" s="390"/>
    </row>
    <row r="323" spans="1:27" s="340" customFormat="1" ht="20.100000000000001" customHeight="1">
      <c r="A323" s="390"/>
      <c r="B323" s="390"/>
      <c r="C323" s="390"/>
      <c r="D323" s="390"/>
      <c r="E323" s="390"/>
      <c r="G323" s="391"/>
      <c r="H323" s="387"/>
      <c r="I323" s="392"/>
      <c r="J323" s="364"/>
      <c r="K323" s="364"/>
      <c r="L323" s="364"/>
      <c r="M323" s="364"/>
      <c r="N323" s="364"/>
      <c r="O323" s="364"/>
      <c r="P323" s="364"/>
      <c r="Q323" s="364"/>
      <c r="R323" s="392"/>
      <c r="S323" s="364"/>
      <c r="U323" s="364"/>
      <c r="V323" s="352"/>
      <c r="W323" s="392"/>
      <c r="Y323" s="394"/>
      <c r="Z323" s="390"/>
      <c r="AA323" s="390"/>
    </row>
    <row r="324" spans="1:27" s="340" customFormat="1" ht="20.100000000000001" customHeight="1">
      <c r="A324" s="390"/>
      <c r="B324" s="390"/>
      <c r="C324" s="390"/>
      <c r="D324" s="390"/>
      <c r="E324" s="390"/>
      <c r="G324" s="391"/>
      <c r="H324" s="387"/>
      <c r="I324" s="392"/>
      <c r="J324" s="364"/>
      <c r="K324" s="364"/>
      <c r="L324" s="364"/>
      <c r="M324" s="364"/>
      <c r="N324" s="364"/>
      <c r="O324" s="364"/>
      <c r="P324" s="364"/>
      <c r="Q324" s="364"/>
      <c r="R324" s="392"/>
      <c r="S324" s="364"/>
      <c r="U324" s="364"/>
      <c r="V324" s="352"/>
      <c r="W324" s="392"/>
      <c r="Y324" s="394"/>
      <c r="Z324" s="390"/>
      <c r="AA324" s="390"/>
    </row>
    <row r="325" spans="1:27" s="340" customFormat="1" ht="20.100000000000001" customHeight="1">
      <c r="A325" s="390"/>
      <c r="B325" s="390"/>
      <c r="C325" s="390"/>
      <c r="D325" s="390"/>
      <c r="E325" s="390"/>
      <c r="G325" s="391"/>
      <c r="H325" s="387"/>
      <c r="I325" s="392"/>
      <c r="J325" s="364"/>
      <c r="K325" s="364"/>
      <c r="L325" s="364"/>
      <c r="M325" s="364"/>
      <c r="N325" s="364"/>
      <c r="O325" s="364"/>
      <c r="P325" s="364"/>
      <c r="Q325" s="364"/>
      <c r="R325" s="392"/>
      <c r="S325" s="364"/>
      <c r="U325" s="364"/>
      <c r="V325" s="352"/>
      <c r="W325" s="392"/>
      <c r="Y325" s="394"/>
      <c r="Z325" s="390"/>
      <c r="AA325" s="390"/>
    </row>
    <row r="326" spans="1:27" s="340" customFormat="1" ht="20.100000000000001" customHeight="1">
      <c r="A326" s="390"/>
      <c r="B326" s="390"/>
      <c r="C326" s="390"/>
      <c r="D326" s="390"/>
      <c r="E326" s="390"/>
      <c r="G326" s="391"/>
      <c r="H326" s="387"/>
      <c r="I326" s="392"/>
      <c r="J326" s="364"/>
      <c r="K326" s="364"/>
      <c r="L326" s="364"/>
      <c r="M326" s="364"/>
      <c r="N326" s="364"/>
      <c r="O326" s="364"/>
      <c r="P326" s="364"/>
      <c r="Q326" s="364"/>
      <c r="R326" s="392"/>
      <c r="S326" s="364"/>
      <c r="U326" s="364"/>
      <c r="V326" s="352"/>
      <c r="W326" s="392"/>
      <c r="Y326" s="394"/>
      <c r="Z326" s="390"/>
      <c r="AA326" s="390"/>
    </row>
    <row r="327" spans="1:27" s="340" customFormat="1" ht="20.100000000000001" customHeight="1">
      <c r="A327" s="390"/>
      <c r="B327" s="390"/>
      <c r="C327" s="390"/>
      <c r="D327" s="390"/>
      <c r="E327" s="390"/>
      <c r="G327" s="391"/>
      <c r="H327" s="387"/>
      <c r="I327" s="392"/>
      <c r="J327" s="364"/>
      <c r="K327" s="364"/>
      <c r="L327" s="364"/>
      <c r="M327" s="364"/>
      <c r="N327" s="364"/>
      <c r="O327" s="364"/>
      <c r="P327" s="364"/>
      <c r="Q327" s="364"/>
      <c r="R327" s="392"/>
      <c r="S327" s="364"/>
      <c r="U327" s="364"/>
      <c r="V327" s="352"/>
      <c r="W327" s="392"/>
      <c r="Y327" s="394"/>
      <c r="Z327" s="390"/>
      <c r="AA327" s="390"/>
    </row>
    <row r="328" spans="1:27" s="340" customFormat="1" ht="20.100000000000001" customHeight="1">
      <c r="A328" s="390"/>
      <c r="B328" s="390"/>
      <c r="C328" s="390"/>
      <c r="D328" s="390"/>
      <c r="E328" s="390"/>
      <c r="G328" s="391"/>
      <c r="H328" s="387"/>
      <c r="I328" s="392"/>
      <c r="J328" s="364"/>
      <c r="K328" s="364"/>
      <c r="L328" s="364"/>
      <c r="M328" s="364"/>
      <c r="N328" s="364"/>
      <c r="O328" s="364"/>
      <c r="P328" s="364"/>
      <c r="Q328" s="364"/>
      <c r="R328" s="392"/>
      <c r="S328" s="364"/>
      <c r="U328" s="364"/>
      <c r="V328" s="352"/>
      <c r="W328" s="392"/>
      <c r="Y328" s="394"/>
      <c r="Z328" s="390"/>
      <c r="AA328" s="390"/>
    </row>
    <row r="329" spans="1:27" s="340" customFormat="1" ht="20.100000000000001" customHeight="1">
      <c r="A329" s="390"/>
      <c r="B329" s="390"/>
      <c r="C329" s="390"/>
      <c r="D329" s="390"/>
      <c r="E329" s="390"/>
      <c r="G329" s="391"/>
      <c r="H329" s="387"/>
      <c r="I329" s="392"/>
      <c r="J329" s="364"/>
      <c r="K329" s="364"/>
      <c r="L329" s="364"/>
      <c r="M329" s="364"/>
      <c r="N329" s="364"/>
      <c r="O329" s="364"/>
      <c r="P329" s="364"/>
      <c r="Q329" s="364"/>
      <c r="R329" s="392"/>
      <c r="S329" s="364"/>
      <c r="U329" s="364"/>
      <c r="V329" s="352"/>
      <c r="W329" s="392"/>
      <c r="Y329" s="394"/>
      <c r="Z329" s="390"/>
      <c r="AA329" s="390"/>
    </row>
    <row r="330" spans="1:27" s="340" customFormat="1" ht="20.100000000000001" customHeight="1">
      <c r="A330" s="390"/>
      <c r="B330" s="390"/>
      <c r="C330" s="390"/>
      <c r="D330" s="390"/>
      <c r="E330" s="390"/>
      <c r="G330" s="391"/>
      <c r="H330" s="387"/>
      <c r="I330" s="392"/>
      <c r="J330" s="364"/>
      <c r="K330" s="364"/>
      <c r="L330" s="364"/>
      <c r="M330" s="364"/>
      <c r="N330" s="364"/>
      <c r="O330" s="364"/>
      <c r="P330" s="364"/>
      <c r="Q330" s="364"/>
      <c r="R330" s="392"/>
      <c r="S330" s="364"/>
      <c r="U330" s="364"/>
      <c r="V330" s="352"/>
      <c r="W330" s="392"/>
      <c r="Y330" s="394"/>
      <c r="Z330" s="390"/>
      <c r="AA330" s="390"/>
    </row>
    <row r="331" spans="1:27" s="340" customFormat="1" ht="20.100000000000001" customHeight="1">
      <c r="A331" s="390"/>
      <c r="B331" s="390"/>
      <c r="C331" s="390"/>
      <c r="D331" s="390"/>
      <c r="E331" s="390"/>
      <c r="G331" s="391"/>
      <c r="H331" s="387"/>
      <c r="I331" s="392"/>
      <c r="J331" s="364"/>
      <c r="K331" s="364"/>
      <c r="L331" s="364"/>
      <c r="M331" s="364"/>
      <c r="N331" s="364"/>
      <c r="O331" s="364"/>
      <c r="P331" s="364"/>
      <c r="Q331" s="364"/>
      <c r="R331" s="392"/>
      <c r="S331" s="364"/>
      <c r="U331" s="364"/>
      <c r="V331" s="352"/>
      <c r="W331" s="392"/>
      <c r="Y331" s="394"/>
      <c r="Z331" s="390"/>
      <c r="AA331" s="390"/>
    </row>
    <row r="332" spans="1:27" s="340" customFormat="1" ht="20.100000000000001" customHeight="1">
      <c r="A332" s="390"/>
      <c r="B332" s="390"/>
      <c r="C332" s="390"/>
      <c r="D332" s="390"/>
      <c r="E332" s="390"/>
      <c r="G332" s="391"/>
      <c r="H332" s="387"/>
      <c r="I332" s="392"/>
      <c r="J332" s="364"/>
      <c r="K332" s="364"/>
      <c r="L332" s="364"/>
      <c r="M332" s="364"/>
      <c r="N332" s="364"/>
      <c r="O332" s="364"/>
      <c r="P332" s="364"/>
      <c r="Q332" s="364"/>
      <c r="R332" s="392"/>
      <c r="S332" s="364"/>
      <c r="U332" s="364"/>
      <c r="V332" s="352"/>
      <c r="W332" s="392"/>
      <c r="Y332" s="394"/>
      <c r="Z332" s="390"/>
      <c r="AA332" s="390"/>
    </row>
    <row r="333" spans="1:27" s="340" customFormat="1" ht="20.100000000000001" customHeight="1">
      <c r="A333" s="390"/>
      <c r="B333" s="390"/>
      <c r="C333" s="390"/>
      <c r="D333" s="390"/>
      <c r="E333" s="390"/>
      <c r="G333" s="391"/>
      <c r="H333" s="387"/>
      <c r="I333" s="392"/>
      <c r="J333" s="364"/>
      <c r="K333" s="364"/>
      <c r="L333" s="364"/>
      <c r="M333" s="364"/>
      <c r="N333" s="364"/>
      <c r="O333" s="364"/>
      <c r="P333" s="364"/>
      <c r="Q333" s="364"/>
      <c r="R333" s="392"/>
      <c r="S333" s="364"/>
      <c r="U333" s="364"/>
      <c r="V333" s="352"/>
      <c r="W333" s="392"/>
      <c r="Y333" s="394"/>
      <c r="Z333" s="390"/>
      <c r="AA333" s="390"/>
    </row>
    <row r="334" spans="1:27" s="340" customFormat="1" ht="20.100000000000001" customHeight="1">
      <c r="A334" s="390"/>
      <c r="B334" s="390"/>
      <c r="C334" s="390"/>
      <c r="D334" s="390"/>
      <c r="E334" s="390"/>
      <c r="G334" s="391"/>
      <c r="H334" s="387"/>
      <c r="I334" s="392"/>
      <c r="J334" s="364"/>
      <c r="K334" s="364"/>
      <c r="L334" s="364"/>
      <c r="M334" s="364"/>
      <c r="N334" s="364"/>
      <c r="O334" s="364"/>
      <c r="P334" s="364"/>
      <c r="Q334" s="364"/>
      <c r="R334" s="392"/>
      <c r="S334" s="364"/>
      <c r="U334" s="364"/>
      <c r="V334" s="352"/>
      <c r="W334" s="392"/>
      <c r="Y334" s="394"/>
      <c r="Z334" s="390"/>
      <c r="AA334" s="390"/>
    </row>
    <row r="335" spans="1:27" s="340" customFormat="1" ht="20.100000000000001" customHeight="1">
      <c r="A335" s="390"/>
      <c r="B335" s="390"/>
      <c r="C335" s="390"/>
      <c r="D335" s="390"/>
      <c r="E335" s="390"/>
      <c r="G335" s="391"/>
      <c r="H335" s="387"/>
      <c r="I335" s="392"/>
      <c r="J335" s="364"/>
      <c r="K335" s="364"/>
      <c r="L335" s="364"/>
      <c r="M335" s="364"/>
      <c r="N335" s="364"/>
      <c r="O335" s="364"/>
      <c r="P335" s="364"/>
      <c r="Q335" s="364"/>
      <c r="R335" s="392"/>
      <c r="S335" s="364"/>
      <c r="U335" s="364"/>
      <c r="V335" s="352"/>
      <c r="W335" s="392"/>
      <c r="Y335" s="394"/>
      <c r="Z335" s="390"/>
      <c r="AA335" s="390"/>
    </row>
    <row r="336" spans="1:27" s="340" customFormat="1" ht="20.100000000000001" customHeight="1">
      <c r="A336" s="390"/>
      <c r="B336" s="390"/>
      <c r="C336" s="390"/>
      <c r="D336" s="390"/>
      <c r="E336" s="390"/>
      <c r="G336" s="391"/>
      <c r="H336" s="387"/>
      <c r="I336" s="392"/>
      <c r="J336" s="364"/>
      <c r="K336" s="364"/>
      <c r="L336" s="364"/>
      <c r="M336" s="364"/>
      <c r="N336" s="364"/>
      <c r="O336" s="364"/>
      <c r="P336" s="364"/>
      <c r="Q336" s="364"/>
      <c r="R336" s="392"/>
      <c r="S336" s="364"/>
      <c r="U336" s="364"/>
      <c r="V336" s="352"/>
      <c r="W336" s="392"/>
      <c r="Y336" s="394"/>
      <c r="Z336" s="390"/>
      <c r="AA336" s="390"/>
    </row>
    <row r="337" spans="1:27" s="340" customFormat="1" ht="20.100000000000001" customHeight="1">
      <c r="A337" s="390"/>
      <c r="B337" s="390"/>
      <c r="C337" s="390"/>
      <c r="D337" s="390"/>
      <c r="E337" s="390"/>
      <c r="G337" s="391"/>
      <c r="H337" s="387"/>
      <c r="I337" s="392"/>
      <c r="J337" s="364"/>
      <c r="K337" s="364"/>
      <c r="L337" s="364"/>
      <c r="M337" s="364"/>
      <c r="N337" s="364"/>
      <c r="O337" s="364"/>
      <c r="P337" s="364"/>
      <c r="Q337" s="364"/>
      <c r="R337" s="392"/>
      <c r="S337" s="364"/>
      <c r="U337" s="364"/>
      <c r="V337" s="352"/>
      <c r="W337" s="392"/>
      <c r="Y337" s="394"/>
      <c r="Z337" s="390"/>
      <c r="AA337" s="390"/>
    </row>
  </sheetData>
  <sheetProtection selectLockedCells="1"/>
  <dataConsolidate/>
  <mergeCells count="43">
    <mergeCell ref="S311:T311"/>
    <mergeCell ref="S315:T315"/>
    <mergeCell ref="S316:T316"/>
    <mergeCell ref="S320:T320"/>
    <mergeCell ref="S302:T302"/>
    <mergeCell ref="S303:T303"/>
    <mergeCell ref="S305:T305"/>
    <mergeCell ref="S306:T306"/>
    <mergeCell ref="S309:T309"/>
    <mergeCell ref="S310:T310"/>
    <mergeCell ref="S301:T301"/>
    <mergeCell ref="D234:J234"/>
    <mergeCell ref="E235:J235"/>
    <mergeCell ref="E247:J247"/>
    <mergeCell ref="E257:J257"/>
    <mergeCell ref="E260:J260"/>
    <mergeCell ref="E262:J262"/>
    <mergeCell ref="S296:T296"/>
    <mergeCell ref="S297:T297"/>
    <mergeCell ref="S298:T298"/>
    <mergeCell ref="S299:T299"/>
    <mergeCell ref="S300:T300"/>
    <mergeCell ref="E226:J226"/>
    <mergeCell ref="Z15:Z25"/>
    <mergeCell ref="I17:T17"/>
    <mergeCell ref="I18:T18"/>
    <mergeCell ref="H19:T19"/>
    <mergeCell ref="H20:T20"/>
    <mergeCell ref="H21:T21"/>
    <mergeCell ref="H22:T22"/>
    <mergeCell ref="H23:T23"/>
    <mergeCell ref="H24:T24"/>
    <mergeCell ref="D35:T35"/>
    <mergeCell ref="C184:H184"/>
    <mergeCell ref="C191:H191"/>
    <mergeCell ref="Z206:Z207"/>
    <mergeCell ref="D213:R213"/>
    <mergeCell ref="H13:T13"/>
    <mergeCell ref="V1:W5"/>
    <mergeCell ref="A2:U2"/>
    <mergeCell ref="A3:U3"/>
    <mergeCell ref="P5:R5"/>
    <mergeCell ref="H11:T11"/>
  </mergeCells>
  <phoneticPr fontId="5"/>
  <conditionalFormatting sqref="V1">
    <cfRule type="cellIs" dxfId="19" priority="27" stopIfTrue="1" operator="equal">
      <formula>"↓　このシートには未入力があります。「未入力あり」の行を確認してください。"</formula>
    </cfRule>
    <cfRule type="cellIs" dxfId="18" priority="28" stopIfTrue="1" operator="equal">
      <formula>"未入力あり"</formula>
    </cfRule>
  </conditionalFormatting>
  <conditionalFormatting sqref="W6:W209">
    <cfRule type="cellIs" dxfId="17" priority="12" stopIfTrue="1" operator="equal">
      <formula>"未入力あり"</formula>
    </cfRule>
  </conditionalFormatting>
  <conditionalFormatting sqref="W211:W222">
    <cfRule type="cellIs" dxfId="16" priority="11" stopIfTrue="1" operator="equal">
      <formula>"未入力あり"</formula>
    </cfRule>
  </conditionalFormatting>
  <conditionalFormatting sqref="W226:W229">
    <cfRule type="cellIs" dxfId="15" priority="6" stopIfTrue="1" operator="equal">
      <formula>"未入力あり"</formula>
    </cfRule>
  </conditionalFormatting>
  <conditionalFormatting sqref="W231:W233">
    <cfRule type="cellIs" dxfId="14" priority="5" stopIfTrue="1" operator="equal">
      <formula>"未入力あり"</formula>
    </cfRule>
  </conditionalFormatting>
  <conditionalFormatting sqref="W235:W239">
    <cfRule type="cellIs" dxfId="13" priority="4" stopIfTrue="1" operator="equal">
      <formula>"未入力あり"</formula>
    </cfRule>
  </conditionalFormatting>
  <conditionalFormatting sqref="W241:W245">
    <cfRule type="cellIs" dxfId="12" priority="21" stopIfTrue="1" operator="equal">
      <formula>"未入力あり"</formula>
    </cfRule>
  </conditionalFormatting>
  <conditionalFormatting sqref="W247:W249">
    <cfRule type="cellIs" dxfId="11" priority="3" stopIfTrue="1" operator="equal">
      <formula>"未入力あり"</formula>
    </cfRule>
  </conditionalFormatting>
  <conditionalFormatting sqref="W251:W255">
    <cfRule type="cellIs" dxfId="10" priority="2" stopIfTrue="1" operator="equal">
      <formula>"未入力あり"</formula>
    </cfRule>
  </conditionalFormatting>
  <conditionalFormatting sqref="W257:W258">
    <cfRule type="cellIs" dxfId="9" priority="17" stopIfTrue="1" operator="equal">
      <formula>"未入力あり"</formula>
    </cfRule>
  </conditionalFormatting>
  <conditionalFormatting sqref="W260">
    <cfRule type="cellIs" dxfId="8" priority="13" stopIfTrue="1" operator="equal">
      <formula>"未入力あり"</formula>
    </cfRule>
  </conditionalFormatting>
  <conditionalFormatting sqref="W262:W264">
    <cfRule type="cellIs" dxfId="7" priority="1" stopIfTrue="1" operator="equal">
      <formula>"未入力あり"</formula>
    </cfRule>
  </conditionalFormatting>
  <conditionalFormatting sqref="W268:W274">
    <cfRule type="cellIs" dxfId="6" priority="20" stopIfTrue="1" operator="equal">
      <formula>"未入力あり"</formula>
    </cfRule>
  </conditionalFormatting>
  <conditionalFormatting sqref="W277:W284">
    <cfRule type="cellIs" dxfId="5" priority="16" stopIfTrue="1" operator="equal">
      <formula>"未入力あり"</formula>
    </cfRule>
  </conditionalFormatting>
  <conditionalFormatting sqref="W286:W288">
    <cfRule type="cellIs" dxfId="4" priority="19" stopIfTrue="1" operator="equal">
      <formula>"未入力あり"</formula>
    </cfRule>
  </conditionalFormatting>
  <conditionalFormatting sqref="W290:W1048576">
    <cfRule type="cellIs" dxfId="3" priority="7" stopIfTrue="1" operator="equal">
      <formula>"未入力あり"</formula>
    </cfRule>
  </conditionalFormatting>
  <dataValidations count="18">
    <dataValidation type="list" allowBlank="1" showInputMessage="1" showErrorMessage="1" error="選択肢から選んでください" sqref="G5" xr:uid="{C3DE3C56-E5C9-4BEA-A813-D5838AD3B1B7}">
      <formula1>"大阪府がん診療拠点病院,大阪府がん診療推進病院"</formula1>
    </dataValidation>
    <dataValidation type="whole" errorStyle="warning" allowBlank="1" showInputMessage="1" showErrorMessage="1" errorTitle="入力値を要確認！" error="想定を超えた数値が入力されています。ご確認ください。" sqref="N202:N204" xr:uid="{5D704468-767D-4003-9787-25C691A912AC}">
      <formula1>0</formula1>
      <formula2>AA202</formula2>
    </dataValidation>
    <dataValidation type="whole" errorStyle="warning" allowBlank="1" showInputMessage="1" showErrorMessage="1" errorTitle="入力値を要確認！" error="想定を超えた数値が入力されています。ご確認ください。" sqref="I40:I64 I68:I148 I151:I152 I155:I176 I180:I193 I196:I198" xr:uid="{BF0557D3-B9F4-46FB-98E2-8A639B47C092}">
      <formula1>0</formula1>
      <formula2>AA40</formula2>
    </dataValidation>
    <dataValidation type="whole" errorStyle="warning" allowBlank="1" showInputMessage="1" showErrorMessage="1" errorTitle="入力値を要確認！" error="想定を超えた数値が入力されています。ご確認ください。" sqref="R196:R198 R180:R193 R155:R176 R151:R152 R68:R148 R40:R64" xr:uid="{EBB7F744-383A-410C-9AC4-F5DBF7CFACA9}">
      <formula1>0</formula1>
      <formula2>AC40</formula2>
    </dataValidation>
    <dataValidation type="whole" errorStyle="warning" allowBlank="1" showInputMessage="1" showErrorMessage="1" errorTitle="入力値を要確認！" error="想定を超えた数値が入力されています。ご確認ください。" sqref="R231:R233 R235:R239 R241:R245 R247:R249 R251:R255 R257:R258 R260 R262:R264 R268:R274 R277:R284 R286:R288 R290:R294 R218:R220 R211:R212 R312 R208:R209 R226:R229 R28:R34" xr:uid="{FB05880E-F226-4DCF-82F0-F8C839C5D0FC}">
      <formula1>0</formula1>
      <formula2>AA28</formula2>
    </dataValidation>
    <dataValidation allowBlank="1" showInputMessage="1" showErrorMessage="1" prompt="市区町村から記入してください_x000a_丁目、番地は半角数字とハイフンで入力_x000a_例）○○○市○○○1-1-1" sqref="I17:T17" xr:uid="{092C5959-63FB-45B8-AEF4-4C38978589BD}"/>
    <dataValidation type="list" allowBlank="1" showInputMessage="1" showErrorMessage="1" error="選択肢から選んでください" prompt="都道府県を選択" sqref="H17" xr:uid="{478ECBAF-EB0C-4D12-B1F1-A52D75F2F809}">
      <formula1>"北海道,青森県,岩手県,宮城県,秋田県,山形県,福島県,茨城県,栃木県,群馬県,埼玉県,千葉県,東京都,神奈川県,山梨県,新潟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custom" imeMode="disabled" allowBlank="1" showInputMessage="1" showErrorMessage="1" error="半角で入力してください" prompt="半角で入力" sqref="H21:T21" xr:uid="{6A06499F-13BD-4DA9-A37A-C290DDFF60FE}">
      <formula1>LEN(H21)=LENB(H21)</formula1>
    </dataValidation>
    <dataValidation type="custom" imeMode="disabled" allowBlank="1" showInputMessage="1" showErrorMessage="1" error="半角で入力してください" prompt="電話番号はハイフン「-」を含め、半角で入力_x000a_XXX-XXXX-XXXX" sqref="H19:T20" xr:uid="{70E94A50-A6E6-4FF6-B830-F77ADCDAB58B}">
      <formula1>LEN(H19)=LENB(H19)</formula1>
    </dataValidation>
    <dataValidation type="custom" imeMode="disabled" allowBlank="1" showInputMessage="1" showErrorMessage="1" error="半角で入力してください" prompt="アドレスは、手入力せずにホームページからコピーしてください" sqref="H22:T22" xr:uid="{1B597CB6-AA97-42D9-BB8E-898483A72AC0}">
      <formula1>LEN(H22)=LENB(H22)</formula1>
    </dataValidation>
    <dataValidation imeMode="hiragana" allowBlank="1" showInputMessage="1" error="ひらながで入力してください" prompt="ひらがなで入力" sqref="H13:T13" xr:uid="{A5300576-56CF-490A-9B0C-4DC57D51DAC7}"/>
    <dataValidation allowBlank="1" showInputMessage="1" showErrorMessage="1" prompt="表紙シートの病院名を反映" sqref="H11:T12" xr:uid="{C60F4667-1A1F-43B4-8741-1B15134667C7}"/>
    <dataValidation type="custom" imeMode="disabled" allowBlank="1" showInputMessage="1" showErrorMessage="1" error="半角で入力してください" prompt="〒は入れず_x000a_XXX-XXXXで半角入力" sqref="H16" xr:uid="{39487F93-E9EC-484C-BA7B-2BA464AEB8FE}">
      <formula1>LEN(H16)=LENB(H16)</formula1>
    </dataValidation>
    <dataValidation type="list" allowBlank="1" showInputMessage="1" showErrorMessage="1" error="選択肢から選んでください" sqref="R200" xr:uid="{970A2317-D4F2-48F9-969B-8DCC1DA02B38}">
      <formula1>"可,否"</formula1>
    </dataValidation>
    <dataValidation type="list" allowBlank="1" showInputMessage="1" showErrorMessage="1" error="選択肢から選んでください" sqref="H202:H204" xr:uid="{B6FAD288-B431-45EF-B6E9-3EAE8AA58574}">
      <formula1>"あり,なし"</formula1>
    </dataValidation>
    <dataValidation type="list" allowBlank="1" showInputMessage="1" showErrorMessage="1" error="選択肢から選んでください" sqref="R309:R311 R315:R316 R305:R306 R320 R296:R303" xr:uid="{632A4E8B-C036-4A81-8C3B-C697A800AD50}">
      <formula1>"はい,いいえ"</formula1>
    </dataValidation>
    <dataValidation operator="greaterThanOrEqual" allowBlank="1" showInputMessage="1" showErrorMessage="1" error="整数を入力" sqref="R215" xr:uid="{CB919787-D003-42C8-ABD6-A4A0CB1610A0}"/>
    <dataValidation allowBlank="1" showInputMessage="1" sqref="I18:T18" xr:uid="{36A16FCF-D3E2-41C7-AAD7-63DA1CD293B6}"/>
  </dataValidations>
  <printOptions horizontalCentered="1"/>
  <pageMargins left="0.39370078740157483" right="0.39370078740157483" top="0.59055118110236227" bottom="0.59055118110236227" header="0.35433070866141736" footer="0.27559055118110237"/>
  <pageSetup paperSize="9" scale="40" fitToHeight="0" orientation="portrait" cellComments="asDisplayed" r:id="rId1"/>
  <headerFooter>
    <oddFooter>&amp;C&amp;P/&amp;N&amp;R&amp;A</oddFooter>
  </headerFooter>
  <rowBreaks count="2" manualBreakCount="2">
    <brk id="86" max="22" man="1"/>
    <brk id="153" max="16383" man="1"/>
  </rowBreaks>
  <colBreaks count="1" manualBreakCount="1">
    <brk id="2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C88DF-0D7A-456F-A388-CAA39CB777D2}">
  <sheetPr>
    <tabColor theme="0"/>
    <pageSetUpPr fitToPage="1"/>
  </sheetPr>
  <dimension ref="A1:U358"/>
  <sheetViews>
    <sheetView view="pageBreakPreview" topLeftCell="A274" zoomScale="78" zoomScaleNormal="55" zoomScaleSheetLayoutView="85" workbookViewId="0">
      <selection activeCell="J302" sqref="J302"/>
    </sheetView>
  </sheetViews>
  <sheetFormatPr defaultColWidth="8.125" defaultRowHeight="13.5"/>
  <cols>
    <col min="1" max="1" width="3.875" style="8" customWidth="1"/>
    <col min="2" max="5" width="3.75" style="8" customWidth="1"/>
    <col min="6" max="6" width="5.625" style="8" customWidth="1"/>
    <col min="7" max="7" width="3.75" style="8" customWidth="1"/>
    <col min="8" max="8" width="106.75" style="3" customWidth="1"/>
    <col min="9" max="9" width="8.875" style="4" customWidth="1"/>
    <col min="10" max="10" width="11.75" style="3" customWidth="1"/>
    <col min="11" max="11" width="49.75" style="3" customWidth="1"/>
    <col min="12" max="12" width="2.125" style="5" customWidth="1"/>
    <col min="13" max="13" width="8.125" style="6"/>
    <col min="14" max="14" width="0.875" style="6" customWidth="1"/>
    <col min="15" max="15" width="65.75" style="7" customWidth="1"/>
    <col min="16" max="20" width="8.125" style="2" customWidth="1"/>
    <col min="21" max="21" width="10.25" style="2" customWidth="1"/>
    <col min="22" max="22" width="8.125" style="2" customWidth="1"/>
    <col min="23" max="16384" width="8.125" style="2"/>
  </cols>
  <sheetData>
    <row r="1" spans="1:19" ht="14.25" thickBot="1">
      <c r="A1" s="1">
        <v>1</v>
      </c>
      <c r="B1" s="2"/>
      <c r="C1" s="2"/>
      <c r="D1" s="2"/>
      <c r="E1" s="2"/>
      <c r="F1" s="2"/>
      <c r="G1" s="2"/>
      <c r="H1" s="2"/>
      <c r="I1" s="2"/>
      <c r="K1" s="4"/>
      <c r="Q1" s="8" t="s">
        <v>1</v>
      </c>
      <c r="R1" s="8" t="s">
        <v>2</v>
      </c>
      <c r="S1" s="8" t="s">
        <v>3</v>
      </c>
    </row>
    <row r="2" spans="1:19" ht="21.75" customHeight="1" thickBot="1">
      <c r="A2" s="1">
        <v>2</v>
      </c>
      <c r="B2" s="677" t="s">
        <v>0</v>
      </c>
      <c r="C2" s="677"/>
      <c r="D2" s="677"/>
      <c r="E2" s="677"/>
      <c r="F2" s="677"/>
      <c r="G2" s="677"/>
      <c r="H2" s="680" t="str">
        <f>表紙!E2</f>
        <v>泉大津急性期メディカルセンター</v>
      </c>
      <c r="J2" s="9"/>
      <c r="K2" s="10" t="str">
        <f>+IF(SUM(Q2)&gt;0,"未入力があります。","")</f>
        <v/>
      </c>
      <c r="Q2" s="2">
        <f>+COUNTIF($M10:$M358,$Q$1)</f>
        <v>0</v>
      </c>
      <c r="R2" s="2">
        <f>+COUNTIF($M10:$M358,$R$1)</f>
        <v>151</v>
      </c>
      <c r="S2" s="2">
        <f>+COUNTIF($M10:$M358,$S$1)</f>
        <v>1</v>
      </c>
    </row>
    <row r="3" spans="1:19" ht="18.600000000000001" customHeight="1" thickBot="1">
      <c r="A3" s="1">
        <v>3</v>
      </c>
      <c r="B3" s="678"/>
      <c r="C3" s="678"/>
      <c r="D3" s="678"/>
      <c r="E3" s="678"/>
      <c r="F3" s="678"/>
      <c r="G3" s="678"/>
      <c r="H3" s="681"/>
      <c r="J3" s="4"/>
      <c r="K3" s="4"/>
    </row>
    <row r="4" spans="1:19" ht="18.600000000000001" customHeight="1" thickBot="1">
      <c r="A4" s="1">
        <v>4</v>
      </c>
      <c r="B4" s="679"/>
      <c r="C4" s="679"/>
      <c r="D4" s="679"/>
      <c r="E4" s="679"/>
      <c r="F4" s="679"/>
      <c r="G4" s="679"/>
      <c r="H4" s="682"/>
      <c r="J4" s="4"/>
      <c r="K4" s="4"/>
    </row>
    <row r="5" spans="1:19" ht="14.25" thickBot="1">
      <c r="A5" s="1">
        <v>5</v>
      </c>
      <c r="B5" s="7"/>
      <c r="J5" s="4"/>
      <c r="K5" s="4"/>
    </row>
    <row r="6" spans="1:19" ht="14.25" thickBot="1">
      <c r="A6" s="1">
        <v>6</v>
      </c>
      <c r="B6" s="7"/>
      <c r="J6" s="4"/>
      <c r="K6" s="4"/>
    </row>
    <row r="7" spans="1:19" ht="14.25" thickBot="1">
      <c r="A7" s="1">
        <v>7</v>
      </c>
      <c r="B7" s="7"/>
      <c r="J7" s="4"/>
      <c r="K7" s="4"/>
    </row>
    <row r="8" spans="1:19" ht="39" customHeight="1" thickBot="1">
      <c r="A8" s="1">
        <v>8</v>
      </c>
      <c r="B8" s="2"/>
      <c r="J8" s="4"/>
    </row>
    <row r="9" spans="1:19" ht="39" customHeight="1" thickBot="1">
      <c r="A9" s="1">
        <v>9</v>
      </c>
      <c r="B9" s="11" t="s">
        <v>4</v>
      </c>
      <c r="C9" s="12"/>
      <c r="D9" s="12"/>
      <c r="E9" s="12"/>
      <c r="F9" s="12"/>
      <c r="G9" s="12"/>
      <c r="H9" s="13" t="s">
        <v>5</v>
      </c>
      <c r="I9" s="14" t="s">
        <v>6</v>
      </c>
      <c r="J9" s="15" t="s">
        <v>421</v>
      </c>
      <c r="K9" s="16" t="s">
        <v>7</v>
      </c>
      <c r="O9" s="17" t="s">
        <v>8</v>
      </c>
    </row>
    <row r="10" spans="1:19" ht="14.25" thickBot="1">
      <c r="A10" s="1">
        <v>10</v>
      </c>
      <c r="C10" s="18">
        <v>1</v>
      </c>
      <c r="D10" s="19" t="s">
        <v>9</v>
      </c>
      <c r="E10" s="20"/>
      <c r="F10" s="20"/>
      <c r="G10" s="20"/>
      <c r="H10" s="21"/>
      <c r="I10" s="22"/>
      <c r="J10" s="21"/>
      <c r="K10" s="23"/>
      <c r="O10" s="24"/>
    </row>
    <row r="11" spans="1:19" ht="14.25" thickBot="1">
      <c r="A11" s="1">
        <v>11</v>
      </c>
      <c r="C11" s="25"/>
      <c r="D11" s="26" t="s">
        <v>10</v>
      </c>
      <c r="E11" s="27" t="s">
        <v>11</v>
      </c>
      <c r="F11" s="28"/>
      <c r="G11" s="28"/>
      <c r="H11" s="29"/>
      <c r="I11" s="30"/>
      <c r="J11" s="29"/>
      <c r="K11" s="31"/>
      <c r="O11" s="24"/>
    </row>
    <row r="12" spans="1:19" ht="14.25" thickBot="1">
      <c r="A12" s="1">
        <v>12</v>
      </c>
      <c r="C12" s="25"/>
      <c r="D12" s="25"/>
      <c r="E12" s="32" t="s">
        <v>12</v>
      </c>
      <c r="F12" s="33" t="s">
        <v>13</v>
      </c>
      <c r="G12" s="34"/>
      <c r="H12" s="35"/>
      <c r="I12" s="36"/>
      <c r="J12" s="37"/>
      <c r="K12" s="38"/>
      <c r="O12" s="24"/>
    </row>
    <row r="13" spans="1:19" ht="68.25" thickBot="1">
      <c r="A13" s="1">
        <v>13</v>
      </c>
      <c r="C13" s="25"/>
      <c r="D13" s="25"/>
      <c r="E13" s="39"/>
      <c r="F13" s="40" t="s">
        <v>14</v>
      </c>
      <c r="G13" s="41"/>
      <c r="H13" s="42" t="s">
        <v>15</v>
      </c>
      <c r="I13" s="43" t="s">
        <v>16</v>
      </c>
      <c r="J13" s="44" t="s">
        <v>818</v>
      </c>
      <c r="K13" s="45"/>
      <c r="M13" s="46" t="str">
        <f t="shared" ref="M13:M19" si="0">+IF(I13="A",IF(ISBLANK(J13),"未入力あり",IF(J13="はい","○","×")),"")</f>
        <v>○</v>
      </c>
      <c r="O13" s="24"/>
    </row>
    <row r="14" spans="1:19" ht="30.75" customHeight="1" thickBot="1">
      <c r="A14" s="1">
        <v>14</v>
      </c>
      <c r="C14" s="25"/>
      <c r="D14" s="25"/>
      <c r="E14" s="39"/>
      <c r="F14" s="47"/>
      <c r="G14" s="48"/>
      <c r="H14" s="49" t="s">
        <v>17</v>
      </c>
      <c r="I14" s="50" t="s">
        <v>16</v>
      </c>
      <c r="J14" s="44" t="s">
        <v>818</v>
      </c>
      <c r="K14" s="51"/>
      <c r="M14" s="46" t="str">
        <f t="shared" si="0"/>
        <v>○</v>
      </c>
      <c r="O14" s="24"/>
    </row>
    <row r="15" spans="1:19" ht="14.25" thickBot="1">
      <c r="A15" s="1">
        <v>15</v>
      </c>
      <c r="C15" s="25"/>
      <c r="D15" s="25"/>
      <c r="E15" s="39"/>
      <c r="F15" s="40" t="s">
        <v>18</v>
      </c>
      <c r="G15" s="41"/>
      <c r="H15" s="52" t="s">
        <v>19</v>
      </c>
      <c r="I15" s="53" t="s">
        <v>16</v>
      </c>
      <c r="J15" s="44" t="s">
        <v>818</v>
      </c>
      <c r="K15" s="54"/>
      <c r="M15" s="46" t="str">
        <f t="shared" si="0"/>
        <v>○</v>
      </c>
      <c r="O15" s="24"/>
    </row>
    <row r="16" spans="1:19" ht="14.25" thickBot="1">
      <c r="A16" s="1">
        <v>16</v>
      </c>
      <c r="C16" s="25"/>
      <c r="D16" s="25"/>
      <c r="E16" s="39"/>
      <c r="F16" s="39"/>
      <c r="G16" s="55" t="s">
        <v>20</v>
      </c>
      <c r="H16" s="56" t="s">
        <v>21</v>
      </c>
      <c r="I16" s="57" t="s">
        <v>16</v>
      </c>
      <c r="J16" s="44" t="s">
        <v>818</v>
      </c>
      <c r="K16" s="58"/>
      <c r="M16" s="46" t="str">
        <f t="shared" si="0"/>
        <v>○</v>
      </c>
      <c r="O16" s="24"/>
    </row>
    <row r="17" spans="1:21" ht="14.25" thickBot="1">
      <c r="A17" s="1">
        <v>17</v>
      </c>
      <c r="C17" s="25"/>
      <c r="D17" s="25"/>
      <c r="E17" s="39"/>
      <c r="F17" s="39"/>
      <c r="G17" s="55" t="s">
        <v>22</v>
      </c>
      <c r="H17" s="56" t="s">
        <v>23</v>
      </c>
      <c r="I17" s="59" t="s">
        <v>16</v>
      </c>
      <c r="J17" s="44" t="s">
        <v>818</v>
      </c>
      <c r="K17" s="58"/>
      <c r="M17" s="46" t="str">
        <f t="shared" si="0"/>
        <v>○</v>
      </c>
      <c r="O17" s="24"/>
    </row>
    <row r="18" spans="1:21" ht="14.25" thickBot="1">
      <c r="A18" s="1">
        <v>18</v>
      </c>
      <c r="C18" s="25"/>
      <c r="D18" s="25"/>
      <c r="E18" s="39"/>
      <c r="F18" s="47"/>
      <c r="G18" s="60" t="s">
        <v>24</v>
      </c>
      <c r="H18" s="61" t="s">
        <v>25</v>
      </c>
      <c r="I18" s="62" t="s">
        <v>16</v>
      </c>
      <c r="J18" s="44" t="s">
        <v>818</v>
      </c>
      <c r="K18" s="63"/>
      <c r="M18" s="46" t="str">
        <f t="shared" si="0"/>
        <v>○</v>
      </c>
      <c r="O18" s="24"/>
    </row>
    <row r="19" spans="1:21" ht="14.25" thickBot="1">
      <c r="A19" s="1">
        <v>19</v>
      </c>
      <c r="C19" s="25"/>
      <c r="D19" s="25"/>
      <c r="E19" s="39"/>
      <c r="F19" s="40" t="s">
        <v>26</v>
      </c>
      <c r="G19" s="41"/>
      <c r="H19" s="52" t="s">
        <v>27</v>
      </c>
      <c r="I19" s="64" t="s">
        <v>16</v>
      </c>
      <c r="J19" s="44" t="s">
        <v>818</v>
      </c>
      <c r="K19" s="54"/>
      <c r="M19" s="46" t="str">
        <f t="shared" si="0"/>
        <v>○</v>
      </c>
      <c r="O19" s="24"/>
    </row>
    <row r="20" spans="1:21" ht="27.75" customHeight="1" thickBot="1">
      <c r="A20" s="1">
        <v>20</v>
      </c>
      <c r="C20" s="25"/>
      <c r="D20" s="25"/>
      <c r="E20" s="39"/>
      <c r="F20" s="39"/>
      <c r="G20" s="55" t="s">
        <v>20</v>
      </c>
      <c r="H20" s="56" t="s">
        <v>28</v>
      </c>
      <c r="I20" s="59" t="s">
        <v>29</v>
      </c>
      <c r="J20" s="44" t="s">
        <v>818</v>
      </c>
      <c r="K20" s="58" t="s">
        <v>30</v>
      </c>
      <c r="M20" s="46" t="str">
        <f t="shared" ref="M20:M23" si="1">IF(ISBLANK(J20),"未入力あり","〇")</f>
        <v>〇</v>
      </c>
      <c r="O20" s="24"/>
    </row>
    <row r="21" spans="1:21" ht="27.75" thickBot="1">
      <c r="A21" s="1">
        <v>21</v>
      </c>
      <c r="C21" s="25"/>
      <c r="D21" s="25"/>
      <c r="E21" s="39"/>
      <c r="F21" s="39"/>
      <c r="G21" s="55" t="s">
        <v>22</v>
      </c>
      <c r="H21" s="56" t="s">
        <v>31</v>
      </c>
      <c r="I21" s="59" t="s">
        <v>29</v>
      </c>
      <c r="J21" s="44" t="s">
        <v>818</v>
      </c>
      <c r="K21" s="58" t="s">
        <v>30</v>
      </c>
      <c r="M21" s="46" t="str">
        <f t="shared" si="1"/>
        <v>〇</v>
      </c>
      <c r="O21" s="24"/>
    </row>
    <row r="22" spans="1:21" ht="41.25" thickBot="1">
      <c r="A22" s="1">
        <v>22</v>
      </c>
      <c r="C22" s="25"/>
      <c r="D22" s="25"/>
      <c r="E22" s="39"/>
      <c r="F22" s="39"/>
      <c r="G22" s="55" t="s">
        <v>24</v>
      </c>
      <c r="H22" s="56" t="s">
        <v>32</v>
      </c>
      <c r="I22" s="59" t="s">
        <v>29</v>
      </c>
      <c r="J22" s="65">
        <v>1</v>
      </c>
      <c r="K22" s="58" t="s">
        <v>33</v>
      </c>
      <c r="M22" s="46" t="str">
        <f t="shared" si="1"/>
        <v>〇</v>
      </c>
      <c r="O22" s="24"/>
      <c r="T22" s="66"/>
      <c r="U22" s="67"/>
    </row>
    <row r="23" spans="1:21" ht="27.75" thickBot="1">
      <c r="A23" s="1">
        <v>23</v>
      </c>
      <c r="C23" s="25"/>
      <c r="D23" s="25"/>
      <c r="E23" s="39"/>
      <c r="F23" s="39"/>
      <c r="G23" s="68" t="s">
        <v>34</v>
      </c>
      <c r="H23" s="61" t="s">
        <v>35</v>
      </c>
      <c r="I23" s="62" t="s">
        <v>29</v>
      </c>
      <c r="J23" s="65">
        <v>5</v>
      </c>
      <c r="K23" s="63" t="s">
        <v>420</v>
      </c>
      <c r="M23" s="46" t="str">
        <f t="shared" si="1"/>
        <v>〇</v>
      </c>
      <c r="O23" s="24"/>
      <c r="T23" s="66"/>
      <c r="U23" s="67"/>
    </row>
    <row r="24" spans="1:21" ht="14.25" thickBot="1">
      <c r="A24" s="1">
        <v>24</v>
      </c>
      <c r="C24" s="25"/>
      <c r="D24" s="25"/>
      <c r="E24" s="39"/>
      <c r="F24" s="47"/>
      <c r="G24" s="69"/>
      <c r="H24" s="49" t="s">
        <v>36</v>
      </c>
      <c r="I24" s="70" t="s">
        <v>16</v>
      </c>
      <c r="J24" s="44" t="s">
        <v>818</v>
      </c>
      <c r="K24" s="71"/>
      <c r="M24" s="46" t="str">
        <f>+IF(I24="A",IF(ISBLANK(J24),"未入力あり",IF(J24="はい","○","×")),"")</f>
        <v>○</v>
      </c>
      <c r="O24" s="24"/>
    </row>
    <row r="25" spans="1:21" ht="27.75" thickBot="1">
      <c r="A25" s="1">
        <v>25</v>
      </c>
      <c r="C25" s="25"/>
      <c r="D25" s="25"/>
      <c r="E25" s="39"/>
      <c r="F25" s="72" t="s">
        <v>37</v>
      </c>
      <c r="G25" s="73"/>
      <c r="H25" s="74" t="s">
        <v>38</v>
      </c>
      <c r="I25" s="75" t="s">
        <v>16</v>
      </c>
      <c r="J25" s="44" t="s">
        <v>818</v>
      </c>
      <c r="K25" s="76"/>
      <c r="M25" s="46" t="str">
        <f>+IF(I25="A",IF(ISBLANK(J25),"未入力あり",IF(J25="はい","○","×")),"")</f>
        <v>○</v>
      </c>
      <c r="O25" s="24"/>
    </row>
    <row r="26" spans="1:21" ht="46.9" customHeight="1" thickBot="1">
      <c r="A26" s="1">
        <v>26</v>
      </c>
      <c r="C26" s="25"/>
      <c r="D26" s="25"/>
      <c r="E26" s="39"/>
      <c r="F26" s="40" t="s">
        <v>39</v>
      </c>
      <c r="G26" s="41"/>
      <c r="H26" s="42" t="s">
        <v>40</v>
      </c>
      <c r="I26" s="77" t="s">
        <v>16</v>
      </c>
      <c r="J26" s="44" t="s">
        <v>818</v>
      </c>
      <c r="K26" s="45"/>
      <c r="M26" s="46" t="str">
        <f>+IF(I26="A",IF(ISBLANK(J26),"未入力あり",IF(J26="はい","○","×")),"")</f>
        <v>○</v>
      </c>
      <c r="O26" s="24"/>
    </row>
    <row r="27" spans="1:21" ht="38.25" customHeight="1" thickBot="1">
      <c r="A27" s="1">
        <v>27</v>
      </c>
      <c r="C27" s="25"/>
      <c r="D27" s="25"/>
      <c r="E27" s="47"/>
      <c r="F27" s="47"/>
      <c r="G27" s="48"/>
      <c r="H27" s="49" t="s">
        <v>41</v>
      </c>
      <c r="I27" s="70" t="s">
        <v>29</v>
      </c>
      <c r="J27" s="78" t="s">
        <v>820</v>
      </c>
      <c r="K27" s="51"/>
      <c r="M27" s="79" t="str">
        <f>IF(ISBLANK(J27),"未入力あり","〇")</f>
        <v>〇</v>
      </c>
      <c r="O27" s="24"/>
    </row>
    <row r="28" spans="1:21" ht="14.25" thickBot="1">
      <c r="A28" s="1">
        <v>28</v>
      </c>
      <c r="C28" s="25"/>
      <c r="D28" s="25"/>
      <c r="E28" s="32" t="s">
        <v>42</v>
      </c>
      <c r="F28" s="33" t="s">
        <v>43</v>
      </c>
      <c r="G28" s="34"/>
      <c r="H28" s="35"/>
      <c r="I28" s="80"/>
      <c r="J28" s="81"/>
      <c r="K28" s="38"/>
      <c r="M28" s="82"/>
      <c r="O28" s="24"/>
    </row>
    <row r="29" spans="1:21" ht="14.25" thickBot="1">
      <c r="A29" s="1">
        <v>29</v>
      </c>
      <c r="C29" s="25"/>
      <c r="D29" s="25"/>
      <c r="E29" s="83" t="s">
        <v>44</v>
      </c>
      <c r="F29" s="84"/>
      <c r="G29" s="85"/>
      <c r="H29" s="86"/>
      <c r="I29" s="87" t="s">
        <v>29</v>
      </c>
      <c r="J29" s="44" t="s">
        <v>818</v>
      </c>
      <c r="K29" s="88"/>
      <c r="M29" s="79" t="str">
        <f>IF(ISBLANK(J29),"未入力あり","〇")</f>
        <v>〇</v>
      </c>
      <c r="O29" s="24"/>
    </row>
    <row r="30" spans="1:21" ht="31.5" customHeight="1" thickBot="1">
      <c r="A30" s="1">
        <v>30</v>
      </c>
      <c r="C30" s="25"/>
      <c r="D30" s="25"/>
      <c r="E30" s="89"/>
      <c r="F30" s="683" t="s">
        <v>45</v>
      </c>
      <c r="G30" s="684"/>
      <c r="H30" s="685"/>
      <c r="I30" s="90"/>
      <c r="J30" s="91"/>
      <c r="K30" s="88"/>
      <c r="O30" s="24"/>
    </row>
    <row r="31" spans="1:21" ht="19.5" customHeight="1" thickBot="1">
      <c r="A31" s="1">
        <v>31</v>
      </c>
      <c r="C31" s="25"/>
      <c r="D31" s="25"/>
      <c r="E31" s="89"/>
      <c r="F31" s="40" t="s">
        <v>14</v>
      </c>
      <c r="G31" s="92"/>
      <c r="H31" s="93" t="s">
        <v>46</v>
      </c>
      <c r="I31" s="90" t="s">
        <v>29</v>
      </c>
      <c r="J31" s="44" t="s">
        <v>818</v>
      </c>
      <c r="K31" s="88"/>
      <c r="M31" s="79" t="str">
        <f t="shared" ref="M31:M37" si="2">IF(ISBLANK(J31),"未入力あり","〇")</f>
        <v>〇</v>
      </c>
      <c r="O31" s="24"/>
    </row>
    <row r="32" spans="1:21" ht="14.25" thickBot="1">
      <c r="A32" s="1">
        <v>32</v>
      </c>
      <c r="C32" s="25"/>
      <c r="D32" s="25"/>
      <c r="E32" s="39"/>
      <c r="F32" s="94"/>
      <c r="G32" s="92"/>
      <c r="H32" s="42" t="s">
        <v>47</v>
      </c>
      <c r="I32" s="77" t="s">
        <v>48</v>
      </c>
      <c r="J32" s="44" t="s">
        <v>818</v>
      </c>
      <c r="K32" s="45"/>
      <c r="M32" s="79" t="str">
        <f t="shared" si="2"/>
        <v>〇</v>
      </c>
      <c r="O32" s="24"/>
    </row>
    <row r="33" spans="1:21" ht="14.25" thickBot="1">
      <c r="A33" s="1">
        <v>33</v>
      </c>
      <c r="C33" s="25"/>
      <c r="D33" s="25"/>
      <c r="E33" s="39"/>
      <c r="F33" s="47"/>
      <c r="G33" s="69"/>
      <c r="H33" s="95" t="s">
        <v>49</v>
      </c>
      <c r="I33" s="96" t="s">
        <v>50</v>
      </c>
      <c r="J33" s="44" t="s">
        <v>819</v>
      </c>
      <c r="K33" s="97"/>
      <c r="M33" s="79" t="str">
        <f t="shared" si="2"/>
        <v>〇</v>
      </c>
      <c r="O33" s="24"/>
    </row>
    <row r="34" spans="1:21" ht="14.25" thickBot="1">
      <c r="A34" s="1">
        <v>34</v>
      </c>
      <c r="C34" s="25"/>
      <c r="D34" s="25"/>
      <c r="E34" s="39"/>
      <c r="F34" s="40" t="s">
        <v>18</v>
      </c>
      <c r="G34" s="41"/>
      <c r="H34" s="42" t="s">
        <v>51</v>
      </c>
      <c r="I34" s="77" t="s">
        <v>48</v>
      </c>
      <c r="J34" s="44" t="s">
        <v>818</v>
      </c>
      <c r="K34" s="45"/>
      <c r="M34" s="79" t="str">
        <f t="shared" si="2"/>
        <v>〇</v>
      </c>
      <c r="O34" s="24"/>
    </row>
    <row r="35" spans="1:21" ht="14.25" thickBot="1">
      <c r="A35" s="1">
        <v>35</v>
      </c>
      <c r="C35" s="25"/>
      <c r="D35" s="25"/>
      <c r="E35" s="39"/>
      <c r="F35" s="47"/>
      <c r="G35" s="48"/>
      <c r="H35" s="49" t="s">
        <v>52</v>
      </c>
      <c r="I35" s="70" t="s">
        <v>53</v>
      </c>
      <c r="J35" s="44" t="s">
        <v>818</v>
      </c>
      <c r="K35" s="51"/>
      <c r="M35" s="79" t="str">
        <f t="shared" si="2"/>
        <v>〇</v>
      </c>
      <c r="O35" s="24"/>
    </row>
    <row r="36" spans="1:21" ht="19.5" thickBot="1">
      <c r="A36" s="1">
        <v>36</v>
      </c>
      <c r="C36" s="25"/>
      <c r="D36" s="25"/>
      <c r="E36" s="39"/>
      <c r="F36" s="40" t="s">
        <v>26</v>
      </c>
      <c r="G36" s="41"/>
      <c r="H36" s="42" t="s">
        <v>54</v>
      </c>
      <c r="I36" s="98" t="str">
        <f>IF(J29="はい","C",IF(J29="いいえ","-","C／-"))</f>
        <v>C</v>
      </c>
      <c r="J36" s="631" t="s">
        <v>818</v>
      </c>
      <c r="K36" s="45"/>
      <c r="M36" s="79" t="str">
        <f t="shared" si="2"/>
        <v>〇</v>
      </c>
      <c r="O36" s="24"/>
    </row>
    <row r="37" spans="1:21" ht="19.5" thickBot="1">
      <c r="A37" s="1">
        <v>37</v>
      </c>
      <c r="C37" s="25"/>
      <c r="D37" s="25"/>
      <c r="E37" s="39"/>
      <c r="F37" s="47"/>
      <c r="G37" s="48"/>
      <c r="H37" s="49" t="s">
        <v>55</v>
      </c>
      <c r="I37" s="98" t="str">
        <f>IF(J29="はい","C",IF(J29="いいえ","-","C／-"))</f>
        <v>C</v>
      </c>
      <c r="J37" s="631" t="s">
        <v>819</v>
      </c>
      <c r="K37" s="51"/>
      <c r="M37" s="79" t="str">
        <f t="shared" si="2"/>
        <v>〇</v>
      </c>
      <c r="O37" s="24"/>
    </row>
    <row r="38" spans="1:21" ht="19.5" thickBot="1">
      <c r="A38" s="1">
        <v>38</v>
      </c>
      <c r="C38" s="25"/>
      <c r="D38" s="25"/>
      <c r="E38" s="39"/>
      <c r="F38" s="40" t="s">
        <v>37</v>
      </c>
      <c r="G38" s="99"/>
      <c r="H38" s="100" t="s">
        <v>56</v>
      </c>
      <c r="I38" s="98" t="str">
        <f>IF(J29="はい","A",IF(J29="いいえ","-","A／-"))</f>
        <v>A</v>
      </c>
      <c r="J38" s="631" t="s">
        <v>818</v>
      </c>
      <c r="K38" s="101"/>
      <c r="M38" s="102" t="str">
        <f>+IF(I38="A",IF(ISBLANK(J38),"未入力あり",IF(J38="はい","○","×")),"")</f>
        <v>○</v>
      </c>
      <c r="O38" s="24"/>
    </row>
    <row r="39" spans="1:21" ht="36" customHeight="1" thickBot="1">
      <c r="A39" s="1">
        <v>39</v>
      </c>
      <c r="C39" s="25"/>
      <c r="D39" s="25"/>
      <c r="E39" s="39"/>
      <c r="F39" s="47"/>
      <c r="G39" s="69"/>
      <c r="H39" s="103" t="s">
        <v>57</v>
      </c>
      <c r="I39" s="104" t="s">
        <v>29</v>
      </c>
      <c r="J39" s="631" t="s">
        <v>819</v>
      </c>
      <c r="K39" s="105"/>
      <c r="M39" s="46" t="str">
        <f>IF(ISBLANK(J39),"未入力あり","〇")</f>
        <v>〇</v>
      </c>
      <c r="O39" s="24"/>
    </row>
    <row r="40" spans="1:21" ht="41.25" thickBot="1">
      <c r="A40" s="1">
        <v>40</v>
      </c>
      <c r="C40" s="25"/>
      <c r="D40" s="25"/>
      <c r="E40" s="39"/>
      <c r="F40" s="40" t="s">
        <v>39</v>
      </c>
      <c r="G40" s="41"/>
      <c r="H40" s="42" t="s">
        <v>58</v>
      </c>
      <c r="I40" s="98" t="str">
        <f>IF(J29="はい","A",IF(J29="いいえ","-","A／-"))</f>
        <v>A</v>
      </c>
      <c r="J40" s="631" t="s">
        <v>818</v>
      </c>
      <c r="K40" s="45"/>
      <c r="M40" s="102" t="str">
        <f>+IF(I40="A",IF(ISBLANK(J40),"未入力あり",IF(J40="はい","○","×")),"")</f>
        <v>○</v>
      </c>
      <c r="O40" s="24"/>
    </row>
    <row r="41" spans="1:21" ht="36" customHeight="1" thickBot="1">
      <c r="A41" s="1">
        <v>41</v>
      </c>
      <c r="C41" s="25"/>
      <c r="D41" s="25"/>
      <c r="E41" s="39"/>
      <c r="F41" s="39"/>
      <c r="G41" s="92"/>
      <c r="H41" s="106" t="s">
        <v>59</v>
      </c>
      <c r="I41" s="107" t="s">
        <v>50</v>
      </c>
      <c r="J41" s="631" t="s">
        <v>819</v>
      </c>
      <c r="K41" s="108"/>
      <c r="M41" s="46" t="str">
        <f>IF(ISBLANK(J41),"未入力あり","〇")</f>
        <v>〇</v>
      </c>
      <c r="O41" s="24"/>
    </row>
    <row r="42" spans="1:21" ht="34.5" customHeight="1" thickBot="1">
      <c r="A42" s="1">
        <v>42</v>
      </c>
      <c r="C42" s="25"/>
      <c r="D42" s="25"/>
      <c r="E42" s="39"/>
      <c r="F42" s="47"/>
      <c r="G42" s="69"/>
      <c r="H42" s="109" t="s">
        <v>60</v>
      </c>
      <c r="I42" s="104" t="s">
        <v>29</v>
      </c>
      <c r="J42" s="631" t="s">
        <v>819</v>
      </c>
      <c r="K42" s="105"/>
      <c r="M42" s="46" t="str">
        <f>IF(ISBLANK(J42),"未入力あり","〇")</f>
        <v>〇</v>
      </c>
      <c r="O42" s="24"/>
    </row>
    <row r="43" spans="1:21" ht="30.75" customHeight="1" thickBot="1">
      <c r="A43" s="1">
        <v>43</v>
      </c>
      <c r="C43" s="25"/>
      <c r="D43" s="25"/>
      <c r="E43" s="39"/>
      <c r="F43" s="40" t="s">
        <v>61</v>
      </c>
      <c r="G43" s="41"/>
      <c r="H43" s="42" t="s">
        <v>62</v>
      </c>
      <c r="I43" s="98" t="str">
        <f>IF(J29="はい","A",IF(J29="いいえ","-","A／-"))</f>
        <v>A</v>
      </c>
      <c r="J43" s="44" t="s">
        <v>819</v>
      </c>
      <c r="K43" s="110"/>
      <c r="M43" s="102" t="str">
        <f>+IF(I43="A",IF(ISBLANK(J43),"未入力あり",IF(J43="はい","○","×")),"")</f>
        <v>×</v>
      </c>
      <c r="O43" s="24"/>
    </row>
    <row r="44" spans="1:21" ht="33.75" customHeight="1" thickBot="1">
      <c r="A44" s="1">
        <v>44</v>
      </c>
      <c r="C44" s="25"/>
      <c r="D44" s="25"/>
      <c r="E44" s="39"/>
      <c r="F44" s="39"/>
      <c r="G44" s="92"/>
      <c r="H44" s="111" t="s">
        <v>63</v>
      </c>
      <c r="I44" s="77" t="s">
        <v>50</v>
      </c>
      <c r="J44" s="65">
        <v>0</v>
      </c>
      <c r="K44" s="108" t="s">
        <v>64</v>
      </c>
      <c r="M44" s="46" t="str">
        <f t="shared" ref="M44:M46" si="3">IF(ISBLANK(J44),"未入力あり","〇")</f>
        <v>〇</v>
      </c>
      <c r="O44" s="24"/>
      <c r="U44" s="67"/>
    </row>
    <row r="45" spans="1:21" ht="36" customHeight="1" thickBot="1">
      <c r="A45" s="1">
        <v>45</v>
      </c>
      <c r="C45" s="25"/>
      <c r="D45" s="25"/>
      <c r="E45" s="39"/>
      <c r="F45" s="39"/>
      <c r="G45" s="92"/>
      <c r="H45" s="112" t="s">
        <v>65</v>
      </c>
      <c r="I45" s="113" t="s">
        <v>50</v>
      </c>
      <c r="J45" s="78">
        <v>0</v>
      </c>
      <c r="K45" s="108"/>
      <c r="M45" s="46" t="str">
        <f t="shared" si="3"/>
        <v>〇</v>
      </c>
      <c r="O45" s="24"/>
    </row>
    <row r="46" spans="1:21" ht="35.25" customHeight="1" thickBot="1">
      <c r="A46" s="1">
        <v>46</v>
      </c>
      <c r="C46" s="25"/>
      <c r="D46" s="25"/>
      <c r="E46" s="39"/>
      <c r="F46" s="39"/>
      <c r="G46" s="92"/>
      <c r="H46" s="114" t="s">
        <v>66</v>
      </c>
      <c r="I46" s="115" t="s">
        <v>50</v>
      </c>
      <c r="J46" s="44" t="s">
        <v>50</v>
      </c>
      <c r="K46" s="116"/>
      <c r="M46" s="46" t="str">
        <f t="shared" si="3"/>
        <v>〇</v>
      </c>
      <c r="O46" s="24"/>
    </row>
    <row r="47" spans="1:21" ht="27.75" thickBot="1">
      <c r="A47" s="1">
        <v>47</v>
      </c>
      <c r="C47" s="25"/>
      <c r="D47" s="25"/>
      <c r="E47" s="39"/>
      <c r="F47" s="117" t="s">
        <v>67</v>
      </c>
      <c r="G47" s="73"/>
      <c r="H47" s="74" t="s">
        <v>68</v>
      </c>
      <c r="I47" s="98" t="str">
        <f>IF(J29="はい","C",IF(J29="いいえ","-","C／-"))</f>
        <v>C</v>
      </c>
      <c r="J47" s="631" t="s">
        <v>819</v>
      </c>
      <c r="K47" s="118"/>
      <c r="M47" s="46" t="str">
        <f>IF(ISBLANK(J47),"未入力あり","〇")</f>
        <v>〇</v>
      </c>
      <c r="O47" s="24"/>
    </row>
    <row r="48" spans="1:21" ht="14.25" thickBot="1">
      <c r="A48" s="1">
        <v>48</v>
      </c>
      <c r="C48" s="25"/>
      <c r="D48" s="25"/>
      <c r="E48" s="39"/>
      <c r="F48" s="117" t="s">
        <v>69</v>
      </c>
      <c r="G48" s="73"/>
      <c r="H48" s="74" t="s">
        <v>70</v>
      </c>
      <c r="I48" s="75" t="s">
        <v>16</v>
      </c>
      <c r="J48" s="44" t="s">
        <v>818</v>
      </c>
      <c r="K48" s="119"/>
      <c r="M48" s="46" t="str">
        <f>+IF(I48="A",IF(ISBLANK(J48),"未入力あり",IF(J48="はい","○","×")),"")</f>
        <v>○</v>
      </c>
      <c r="O48" s="24"/>
    </row>
    <row r="49" spans="1:15" ht="27.75" thickBot="1">
      <c r="A49" s="1">
        <v>49</v>
      </c>
      <c r="C49" s="25"/>
      <c r="D49" s="25"/>
      <c r="E49" s="47"/>
      <c r="F49" s="47" t="s">
        <v>71</v>
      </c>
      <c r="G49" s="48"/>
      <c r="H49" s="120" t="s">
        <v>72</v>
      </c>
      <c r="I49" s="121" t="s">
        <v>16</v>
      </c>
      <c r="J49" s="44" t="s">
        <v>818</v>
      </c>
      <c r="K49" s="122" t="s">
        <v>73</v>
      </c>
      <c r="M49" s="46" t="str">
        <f>+IF(I49="A",IF(ISBLANK(J49),"未入力あり",IF(J49="はい","○","×")),"")</f>
        <v>○</v>
      </c>
      <c r="O49" s="24"/>
    </row>
    <row r="50" spans="1:15" ht="14.25" thickBot="1">
      <c r="A50" s="1">
        <v>50</v>
      </c>
      <c r="C50" s="25"/>
      <c r="D50" s="25"/>
      <c r="E50" s="32" t="s">
        <v>74</v>
      </c>
      <c r="F50" s="33" t="s">
        <v>75</v>
      </c>
      <c r="G50" s="34"/>
      <c r="H50" s="35"/>
      <c r="I50" s="123"/>
      <c r="J50" s="124"/>
      <c r="K50" s="38"/>
      <c r="O50" s="24"/>
    </row>
    <row r="51" spans="1:15" ht="27.75" thickBot="1">
      <c r="A51" s="1">
        <v>51</v>
      </c>
      <c r="C51" s="25"/>
      <c r="D51" s="25"/>
      <c r="E51" s="39"/>
      <c r="F51" s="40" t="s">
        <v>14</v>
      </c>
      <c r="G51" s="41"/>
      <c r="H51" s="42" t="s">
        <v>76</v>
      </c>
      <c r="I51" s="77" t="s">
        <v>48</v>
      </c>
      <c r="J51" s="44" t="s">
        <v>819</v>
      </c>
      <c r="K51" s="45"/>
      <c r="M51" s="46" t="str">
        <f>IF(ISBLANK(J51),"未入力あり","〇")</f>
        <v>〇</v>
      </c>
      <c r="O51" s="24"/>
    </row>
    <row r="52" spans="1:15" ht="27.75" thickBot="1">
      <c r="A52" s="1">
        <v>52</v>
      </c>
      <c r="C52" s="25"/>
      <c r="D52" s="25"/>
      <c r="E52" s="39"/>
      <c r="F52" s="40" t="s">
        <v>18</v>
      </c>
      <c r="G52" s="41"/>
      <c r="H52" s="42" t="s">
        <v>77</v>
      </c>
      <c r="I52" s="77" t="s">
        <v>16</v>
      </c>
      <c r="J52" s="44" t="s">
        <v>818</v>
      </c>
      <c r="K52" s="45"/>
      <c r="M52" s="46" t="str">
        <f t="shared" ref="M52:M108" si="4">+IF(I52="A",IF(ISBLANK(J52),"未入力あり",IF(J52="はい","○","×")),"")</f>
        <v>○</v>
      </c>
      <c r="O52" s="24"/>
    </row>
    <row r="53" spans="1:15" ht="27.75" thickBot="1">
      <c r="A53" s="1">
        <v>53</v>
      </c>
      <c r="C53" s="25"/>
      <c r="D53" s="25"/>
      <c r="E53" s="39"/>
      <c r="F53" s="47"/>
      <c r="G53" s="48"/>
      <c r="H53" s="49" t="s">
        <v>78</v>
      </c>
      <c r="I53" s="125" t="s">
        <v>16</v>
      </c>
      <c r="J53" s="44" t="s">
        <v>818</v>
      </c>
      <c r="K53" s="51"/>
      <c r="M53" s="46" t="str">
        <f t="shared" si="4"/>
        <v>○</v>
      </c>
      <c r="O53" s="24"/>
    </row>
    <row r="54" spans="1:15" ht="27.75" thickBot="1">
      <c r="A54" s="1">
        <v>54</v>
      </c>
      <c r="C54" s="25"/>
      <c r="D54" s="25"/>
      <c r="E54" s="39"/>
      <c r="F54" s="39" t="s">
        <v>26</v>
      </c>
      <c r="G54" s="92"/>
      <c r="H54" s="52" t="s">
        <v>79</v>
      </c>
      <c r="I54" s="64" t="s">
        <v>16</v>
      </c>
      <c r="J54" s="44" t="s">
        <v>818</v>
      </c>
      <c r="K54" s="126"/>
      <c r="M54" s="46" t="str">
        <f t="shared" si="4"/>
        <v>○</v>
      </c>
      <c r="O54" s="24"/>
    </row>
    <row r="55" spans="1:15" ht="27.75" thickBot="1">
      <c r="A55" s="1">
        <v>55</v>
      </c>
      <c r="C55" s="25"/>
      <c r="D55" s="25"/>
      <c r="E55" s="39"/>
      <c r="F55" s="39"/>
      <c r="G55" s="55" t="s">
        <v>20</v>
      </c>
      <c r="H55" s="56" t="s">
        <v>80</v>
      </c>
      <c r="I55" s="59" t="s">
        <v>16</v>
      </c>
      <c r="J55" s="44" t="s">
        <v>818</v>
      </c>
      <c r="K55" s="127"/>
      <c r="M55" s="46" t="str">
        <f t="shared" si="4"/>
        <v>○</v>
      </c>
      <c r="O55" s="24"/>
    </row>
    <row r="56" spans="1:15" ht="27.75" thickBot="1">
      <c r="A56" s="1">
        <v>56</v>
      </c>
      <c r="C56" s="25"/>
      <c r="D56" s="25"/>
      <c r="E56" s="39"/>
      <c r="F56" s="39"/>
      <c r="G56" s="128" t="s">
        <v>22</v>
      </c>
      <c r="H56" s="56" t="s">
        <v>81</v>
      </c>
      <c r="I56" s="59" t="s">
        <v>16</v>
      </c>
      <c r="J56" s="44" t="s">
        <v>818</v>
      </c>
      <c r="K56" s="58"/>
      <c r="M56" s="46" t="str">
        <f t="shared" si="4"/>
        <v>○</v>
      </c>
      <c r="O56" s="24"/>
    </row>
    <row r="57" spans="1:15" ht="14.25" thickBot="1">
      <c r="A57" s="1">
        <v>57</v>
      </c>
      <c r="C57" s="25"/>
      <c r="D57" s="25"/>
      <c r="E57" s="39"/>
      <c r="F57" s="39"/>
      <c r="G57" s="129"/>
      <c r="H57" s="130" t="s">
        <v>82</v>
      </c>
      <c r="I57" s="131" t="s">
        <v>16</v>
      </c>
      <c r="J57" s="44" t="s">
        <v>818</v>
      </c>
      <c r="K57" s="132"/>
      <c r="M57" s="46" t="str">
        <f t="shared" si="4"/>
        <v>○</v>
      </c>
      <c r="O57" s="24"/>
    </row>
    <row r="58" spans="1:15" ht="14.25" thickBot="1">
      <c r="A58" s="1">
        <v>58</v>
      </c>
      <c r="C58" s="25"/>
      <c r="D58" s="25"/>
      <c r="E58" s="39"/>
      <c r="F58" s="40" t="s">
        <v>37</v>
      </c>
      <c r="G58" s="41"/>
      <c r="H58" s="42" t="s">
        <v>83</v>
      </c>
      <c r="I58" s="77" t="s">
        <v>16</v>
      </c>
      <c r="J58" s="44" t="s">
        <v>818</v>
      </c>
      <c r="K58" s="45"/>
      <c r="M58" s="46" t="str">
        <f t="shared" si="4"/>
        <v>○</v>
      </c>
      <c r="O58" s="24"/>
    </row>
    <row r="59" spans="1:15" ht="14.25" thickBot="1">
      <c r="A59" s="1">
        <v>59</v>
      </c>
      <c r="C59" s="25"/>
      <c r="D59" s="25"/>
      <c r="E59" s="39"/>
      <c r="F59" s="39"/>
      <c r="G59" s="92"/>
      <c r="H59" s="133" t="s">
        <v>84</v>
      </c>
      <c r="I59" s="134" t="s">
        <v>16</v>
      </c>
      <c r="J59" s="44" t="s">
        <v>818</v>
      </c>
      <c r="K59" s="135"/>
      <c r="M59" s="46" t="str">
        <f t="shared" si="4"/>
        <v>○</v>
      </c>
      <c r="O59" s="24"/>
    </row>
    <row r="60" spans="1:15" ht="14.25" thickBot="1">
      <c r="A60" s="1">
        <v>60</v>
      </c>
      <c r="C60" s="25"/>
      <c r="D60" s="25"/>
      <c r="E60" s="39"/>
      <c r="F60" s="47"/>
      <c r="G60" s="48"/>
      <c r="H60" s="120" t="s">
        <v>85</v>
      </c>
      <c r="I60" s="121" t="s">
        <v>16</v>
      </c>
      <c r="J60" s="44" t="s">
        <v>818</v>
      </c>
      <c r="K60" s="105"/>
      <c r="M60" s="46" t="str">
        <f t="shared" si="4"/>
        <v>○</v>
      </c>
      <c r="O60" s="24"/>
    </row>
    <row r="61" spans="1:15" ht="27.75" thickBot="1">
      <c r="A61" s="1">
        <v>61</v>
      </c>
      <c r="C61" s="25"/>
      <c r="D61" s="25"/>
      <c r="E61" s="39"/>
      <c r="F61" s="39" t="s">
        <v>39</v>
      </c>
      <c r="G61" s="92"/>
      <c r="H61" s="42" t="s">
        <v>86</v>
      </c>
      <c r="I61" s="77" t="s">
        <v>16</v>
      </c>
      <c r="J61" s="44" t="s">
        <v>818</v>
      </c>
      <c r="K61" s="45"/>
      <c r="M61" s="46" t="str">
        <f t="shared" si="4"/>
        <v>○</v>
      </c>
      <c r="O61" s="24"/>
    </row>
    <row r="62" spans="1:15" ht="14.25" thickBot="1">
      <c r="A62" s="1">
        <v>62</v>
      </c>
      <c r="C62" s="25"/>
      <c r="D62" s="25"/>
      <c r="E62" s="39"/>
      <c r="F62" s="39"/>
      <c r="G62" s="92"/>
      <c r="H62" s="49" t="s">
        <v>87</v>
      </c>
      <c r="I62" s="125" t="s">
        <v>16</v>
      </c>
      <c r="J62" s="44" t="s">
        <v>818</v>
      </c>
      <c r="K62" s="51"/>
      <c r="M62" s="46" t="str">
        <f t="shared" si="4"/>
        <v>○</v>
      </c>
      <c r="O62" s="24"/>
    </row>
    <row r="63" spans="1:15" ht="14.25" thickBot="1">
      <c r="A63" s="1">
        <v>63</v>
      </c>
      <c r="C63" s="25"/>
      <c r="D63" s="25"/>
      <c r="E63" s="39"/>
      <c r="F63" s="40" t="s">
        <v>61</v>
      </c>
      <c r="G63" s="41"/>
      <c r="H63" s="52" t="s">
        <v>88</v>
      </c>
      <c r="I63" s="53" t="s">
        <v>16</v>
      </c>
      <c r="J63" s="44" t="s">
        <v>818</v>
      </c>
      <c r="K63" s="126"/>
      <c r="M63" s="46" t="str">
        <f t="shared" si="4"/>
        <v>○</v>
      </c>
      <c r="O63" s="24"/>
    </row>
    <row r="64" spans="1:15" ht="27.75" thickBot="1">
      <c r="A64" s="1">
        <v>64</v>
      </c>
      <c r="C64" s="25"/>
      <c r="D64" s="25"/>
      <c r="E64" s="39"/>
      <c r="F64" s="39"/>
      <c r="G64" s="55" t="s">
        <v>20</v>
      </c>
      <c r="H64" s="56" t="s">
        <v>89</v>
      </c>
      <c r="I64" s="57" t="s">
        <v>16</v>
      </c>
      <c r="J64" s="44" t="s">
        <v>818</v>
      </c>
      <c r="K64" s="127"/>
      <c r="M64" s="46" t="str">
        <f t="shared" si="4"/>
        <v>○</v>
      </c>
      <c r="O64" s="24"/>
    </row>
    <row r="65" spans="1:15" ht="27.75" thickBot="1">
      <c r="A65" s="1">
        <v>65</v>
      </c>
      <c r="C65" s="25"/>
      <c r="D65" s="25"/>
      <c r="E65" s="39"/>
      <c r="F65" s="47"/>
      <c r="G65" s="60" t="s">
        <v>22</v>
      </c>
      <c r="H65" s="61" t="s">
        <v>90</v>
      </c>
      <c r="I65" s="136" t="s">
        <v>53</v>
      </c>
      <c r="J65" s="44" t="s">
        <v>819</v>
      </c>
      <c r="K65" s="137" t="s">
        <v>91</v>
      </c>
      <c r="M65" s="46" t="str">
        <f>IF(ISBLANK(J65),"未入力あり","〇")</f>
        <v>〇</v>
      </c>
      <c r="O65" s="24"/>
    </row>
    <row r="66" spans="1:15" ht="41.25" thickBot="1">
      <c r="A66" s="1">
        <v>66</v>
      </c>
      <c r="C66" s="25"/>
      <c r="D66" s="25"/>
      <c r="E66" s="39"/>
      <c r="F66" s="39" t="s">
        <v>67</v>
      </c>
      <c r="G66" s="92"/>
      <c r="H66" s="42" t="s">
        <v>92</v>
      </c>
      <c r="I66" s="138" t="s">
        <v>16</v>
      </c>
      <c r="J66" s="44" t="s">
        <v>818</v>
      </c>
      <c r="K66" s="119" t="s">
        <v>93</v>
      </c>
      <c r="M66" s="46" t="str">
        <f t="shared" si="4"/>
        <v>○</v>
      </c>
      <c r="O66" s="24"/>
    </row>
    <row r="67" spans="1:15" ht="14.25" thickBot="1">
      <c r="A67" s="1">
        <v>67</v>
      </c>
      <c r="C67" s="25"/>
      <c r="D67" s="25"/>
      <c r="E67" s="39"/>
      <c r="F67" s="39"/>
      <c r="G67" s="92"/>
      <c r="H67" s="49" t="s">
        <v>94</v>
      </c>
      <c r="I67" s="75" t="s">
        <v>48</v>
      </c>
      <c r="J67" s="139" t="s">
        <v>819</v>
      </c>
      <c r="K67" s="76"/>
      <c r="M67" s="46" t="str">
        <f>IF(ISBLANK(J67),"未入力あり","〇")</f>
        <v>〇</v>
      </c>
      <c r="O67" s="24"/>
    </row>
    <row r="68" spans="1:15" ht="41.45" customHeight="1" thickBot="1">
      <c r="A68" s="1">
        <v>68</v>
      </c>
      <c r="C68" s="25"/>
      <c r="D68" s="25"/>
      <c r="E68" s="39"/>
      <c r="F68" s="117" t="s">
        <v>69</v>
      </c>
      <c r="G68" s="73"/>
      <c r="H68" s="74" t="s">
        <v>95</v>
      </c>
      <c r="I68" s="75" t="s">
        <v>16</v>
      </c>
      <c r="J68" s="139" t="s">
        <v>818</v>
      </c>
      <c r="K68" s="76"/>
      <c r="M68" s="46" t="str">
        <f t="shared" si="4"/>
        <v>○</v>
      </c>
      <c r="O68" s="24"/>
    </row>
    <row r="69" spans="1:15" ht="27.75" thickBot="1">
      <c r="A69" s="1">
        <v>69</v>
      </c>
      <c r="C69" s="25"/>
      <c r="D69" s="25"/>
      <c r="E69" s="39"/>
      <c r="F69" s="39" t="s">
        <v>71</v>
      </c>
      <c r="G69" s="92"/>
      <c r="H69" s="74" t="s">
        <v>96</v>
      </c>
      <c r="I69" s="75" t="s">
        <v>16</v>
      </c>
      <c r="J69" s="139" t="s">
        <v>818</v>
      </c>
      <c r="K69" s="76"/>
      <c r="M69" s="46" t="str">
        <f t="shared" si="4"/>
        <v>○</v>
      </c>
      <c r="O69" s="24"/>
    </row>
    <row r="70" spans="1:15" ht="14.25" thickBot="1">
      <c r="A70" s="1">
        <v>70</v>
      </c>
      <c r="C70" s="25"/>
      <c r="D70" s="25"/>
      <c r="E70" s="39"/>
      <c r="F70" s="40" t="s">
        <v>97</v>
      </c>
      <c r="G70" s="41"/>
      <c r="H70" s="52" t="s">
        <v>98</v>
      </c>
      <c r="I70" s="64" t="s">
        <v>16</v>
      </c>
      <c r="J70" s="139" t="s">
        <v>818</v>
      </c>
      <c r="K70" s="54"/>
      <c r="M70" s="46" t="str">
        <f t="shared" si="4"/>
        <v>○</v>
      </c>
      <c r="O70" s="24"/>
    </row>
    <row r="71" spans="1:15" ht="14.25" thickBot="1">
      <c r="A71" s="1">
        <v>71</v>
      </c>
      <c r="C71" s="25"/>
      <c r="D71" s="25"/>
      <c r="E71" s="39"/>
      <c r="F71" s="39"/>
      <c r="G71" s="128" t="s">
        <v>20</v>
      </c>
      <c r="H71" s="140" t="s">
        <v>99</v>
      </c>
      <c r="I71" s="141" t="s">
        <v>16</v>
      </c>
      <c r="J71" s="139" t="s">
        <v>818</v>
      </c>
      <c r="K71" s="142"/>
      <c r="M71" s="46" t="str">
        <f>+IF(I71="A",IF(ISBLANK(J71),"未入力あり",IF(J71="はい","○","×")),"")</f>
        <v>○</v>
      </c>
      <c r="O71" s="24"/>
    </row>
    <row r="72" spans="1:15" ht="27.75" thickBot="1">
      <c r="A72" s="1">
        <v>72</v>
      </c>
      <c r="C72" s="25"/>
      <c r="D72" s="25"/>
      <c r="E72" s="39"/>
      <c r="F72" s="39"/>
      <c r="G72" s="143"/>
      <c r="H72" s="140" t="s">
        <v>100</v>
      </c>
      <c r="I72" s="144" t="s">
        <v>16</v>
      </c>
      <c r="J72" s="333" t="str">
        <f>+IF(AND(ISBLANK(J73),ISBLANK(J74)),"",IF(OR(J73="はい",J74="はい"),"はい","いいえ "))</f>
        <v>はい</v>
      </c>
      <c r="K72" s="142" t="s">
        <v>101</v>
      </c>
      <c r="M72" s="46" t="str">
        <f>+IF(I72="A",IF(AND(ISBLANK(J73),ISBLANK(J74)),"未入力あり",IF(J72="はい","○","×")),"")</f>
        <v>○</v>
      </c>
      <c r="O72" s="24"/>
    </row>
    <row r="73" spans="1:15" ht="14.25" thickBot="1">
      <c r="A73" s="1">
        <v>73</v>
      </c>
      <c r="C73" s="25"/>
      <c r="D73" s="25"/>
      <c r="E73" s="39"/>
      <c r="F73" s="39"/>
      <c r="G73" s="143"/>
      <c r="H73" s="145" t="s">
        <v>102</v>
      </c>
      <c r="I73" s="146" t="s">
        <v>29</v>
      </c>
      <c r="J73" s="44" t="s">
        <v>819</v>
      </c>
      <c r="K73" s="108"/>
      <c r="M73" s="46" t="str">
        <f>IF(ISBLANK(J73),"未入力あり","〇")</f>
        <v>〇</v>
      </c>
      <c r="O73" s="24"/>
    </row>
    <row r="74" spans="1:15" ht="14.25" thickBot="1">
      <c r="A74" s="1">
        <v>74</v>
      </c>
      <c r="C74" s="25"/>
      <c r="D74" s="25"/>
      <c r="E74" s="39"/>
      <c r="F74" s="39"/>
      <c r="G74" s="143"/>
      <c r="H74" s="147" t="s">
        <v>103</v>
      </c>
      <c r="I74" s="148" t="s">
        <v>29</v>
      </c>
      <c r="J74" s="44" t="s">
        <v>818</v>
      </c>
      <c r="K74" s="149"/>
      <c r="M74" s="46" t="str">
        <f>IF(ISBLANK(J74),"未入力あり","〇")</f>
        <v>〇</v>
      </c>
      <c r="O74" s="24"/>
    </row>
    <row r="75" spans="1:15" ht="27" customHeight="1" thickBot="1">
      <c r="A75" s="1">
        <v>75</v>
      </c>
      <c r="C75" s="25"/>
      <c r="D75" s="25"/>
      <c r="E75" s="39"/>
      <c r="F75" s="39"/>
      <c r="G75" s="143"/>
      <c r="H75" s="56" t="s">
        <v>104</v>
      </c>
      <c r="I75" s="150" t="s">
        <v>16</v>
      </c>
      <c r="J75" s="44" t="s">
        <v>818</v>
      </c>
      <c r="K75" s="151"/>
      <c r="M75" s="46" t="str">
        <f>+IF(I75="A",IF(ISBLANK(J75),"未入力あり",IF(J75="はい","○","×")),"")</f>
        <v>○</v>
      </c>
      <c r="O75" s="24"/>
    </row>
    <row r="76" spans="1:15" ht="14.25" thickBot="1">
      <c r="A76" s="1">
        <v>76</v>
      </c>
      <c r="C76" s="25"/>
      <c r="D76" s="25"/>
      <c r="E76" s="39"/>
      <c r="F76" s="39"/>
      <c r="G76" s="128" t="s">
        <v>22</v>
      </c>
      <c r="H76" s="140" t="s">
        <v>105</v>
      </c>
      <c r="I76" s="141" t="s">
        <v>48</v>
      </c>
      <c r="J76" s="44" t="s">
        <v>818</v>
      </c>
      <c r="K76" s="152"/>
      <c r="M76" s="46" t="str">
        <f>IF(ISBLANK(J76),"未入力あり","〇")</f>
        <v>〇</v>
      </c>
      <c r="O76" s="24"/>
    </row>
    <row r="77" spans="1:15" ht="27.75" thickBot="1">
      <c r="A77" s="1">
        <v>77</v>
      </c>
      <c r="C77" s="25"/>
      <c r="D77" s="25"/>
      <c r="E77" s="39"/>
      <c r="F77" s="39"/>
      <c r="G77" s="143"/>
      <c r="H77" s="153" t="s">
        <v>106</v>
      </c>
      <c r="I77" s="154" t="s">
        <v>16</v>
      </c>
      <c r="J77" s="44" t="s">
        <v>818</v>
      </c>
      <c r="K77" s="155"/>
      <c r="M77" s="46" t="str">
        <f>+IF(I77="A",IF(ISBLANK(J77),"未入力あり",IF(J77="はい","○","×")),"")</f>
        <v>○</v>
      </c>
      <c r="O77" s="24"/>
    </row>
    <row r="78" spans="1:15" ht="14.25" thickBot="1">
      <c r="A78" s="1">
        <v>78</v>
      </c>
      <c r="C78" s="25"/>
      <c r="D78" s="25"/>
      <c r="E78" s="39"/>
      <c r="F78" s="47"/>
      <c r="G78" s="129"/>
      <c r="H78" s="156" t="s">
        <v>107</v>
      </c>
      <c r="I78" s="157" t="s">
        <v>16</v>
      </c>
      <c r="J78" s="44" t="s">
        <v>818</v>
      </c>
      <c r="K78" s="158"/>
      <c r="M78" s="46" t="str">
        <f>+IF(I78="A",IF(ISBLANK(J78),"未入力あり",IF(J78="はい","○","×")),"")</f>
        <v>○</v>
      </c>
      <c r="O78" s="24"/>
    </row>
    <row r="79" spans="1:15" ht="32.25" customHeight="1" thickBot="1">
      <c r="A79" s="1">
        <v>79</v>
      </c>
      <c r="C79" s="25"/>
      <c r="D79" s="25"/>
      <c r="E79" s="39"/>
      <c r="F79" s="40" t="s">
        <v>108</v>
      </c>
      <c r="G79" s="41"/>
      <c r="H79" s="42" t="s">
        <v>109</v>
      </c>
      <c r="I79" s="43" t="s">
        <v>16</v>
      </c>
      <c r="J79" s="44" t="s">
        <v>818</v>
      </c>
      <c r="K79" s="45" t="s">
        <v>110</v>
      </c>
      <c r="M79" s="46" t="str">
        <f>+IF(I79="A",IF(ISBLANK(J79),"未入力あり",IF(J79="はい","○","×")),"")</f>
        <v>○</v>
      </c>
      <c r="O79" s="24"/>
    </row>
    <row r="80" spans="1:15" ht="14.25" thickBot="1">
      <c r="A80" s="1">
        <v>80</v>
      </c>
      <c r="C80" s="25"/>
      <c r="D80" s="25"/>
      <c r="E80" s="47"/>
      <c r="F80" s="47"/>
      <c r="G80" s="48"/>
      <c r="H80" s="49" t="s">
        <v>111</v>
      </c>
      <c r="I80" s="50" t="s">
        <v>16</v>
      </c>
      <c r="J80" s="44" t="s">
        <v>818</v>
      </c>
      <c r="K80" s="51"/>
      <c r="M80" s="46" t="str">
        <f>+IF(I80="A",IF(ISBLANK(J80),"未入力あり",IF(J80="はい","○","×")),"")</f>
        <v>○</v>
      </c>
      <c r="O80" s="24"/>
    </row>
    <row r="81" spans="1:15" ht="14.25" thickBot="1">
      <c r="A81" s="1">
        <v>81</v>
      </c>
      <c r="C81" s="25"/>
      <c r="D81" s="25"/>
      <c r="E81" s="32" t="s">
        <v>112</v>
      </c>
      <c r="F81" s="33" t="s">
        <v>113</v>
      </c>
      <c r="G81" s="34"/>
      <c r="H81" s="35"/>
      <c r="I81" s="36"/>
      <c r="J81" s="124"/>
      <c r="K81" s="38"/>
      <c r="O81" s="24"/>
    </row>
    <row r="82" spans="1:15" ht="14.25" thickBot="1">
      <c r="A82" s="1">
        <v>82</v>
      </c>
      <c r="C82" s="25"/>
      <c r="D82" s="25"/>
      <c r="E82" s="39"/>
      <c r="F82" s="40" t="s">
        <v>14</v>
      </c>
      <c r="G82" s="41"/>
      <c r="H82" s="52" t="s">
        <v>114</v>
      </c>
      <c r="I82" s="53" t="s">
        <v>16</v>
      </c>
      <c r="J82" s="44" t="s">
        <v>818</v>
      </c>
      <c r="K82" s="126"/>
      <c r="M82" s="46" t="str">
        <f>+IF(I82="A",IF(ISBLANK(J82),"未入力あり",IF(J82="はい","○","×")),"")</f>
        <v>○</v>
      </c>
      <c r="O82" s="24"/>
    </row>
    <row r="83" spans="1:15" ht="27.75" thickBot="1">
      <c r="A83" s="1">
        <v>83</v>
      </c>
      <c r="C83" s="25"/>
      <c r="D83" s="25"/>
      <c r="E83" s="39"/>
      <c r="F83" s="39"/>
      <c r="G83" s="128" t="s">
        <v>20</v>
      </c>
      <c r="H83" s="140" t="s">
        <v>115</v>
      </c>
      <c r="I83" s="159" t="s">
        <v>16</v>
      </c>
      <c r="J83" s="44" t="s">
        <v>818</v>
      </c>
      <c r="K83" s="152"/>
      <c r="M83" s="46" t="str">
        <f>+IF(I83="A",IF(ISBLANK(J83),"未入力あり",IF(J83="はい","○","×")),"")</f>
        <v>○</v>
      </c>
      <c r="O83" s="24"/>
    </row>
    <row r="84" spans="1:15" ht="27.75" thickBot="1">
      <c r="A84" s="1">
        <v>84</v>
      </c>
      <c r="C84" s="25"/>
      <c r="D84" s="25"/>
      <c r="E84" s="39"/>
      <c r="F84" s="39"/>
      <c r="G84" s="128" t="s">
        <v>22</v>
      </c>
      <c r="H84" s="140" t="s">
        <v>116</v>
      </c>
      <c r="I84" s="141" t="s">
        <v>16</v>
      </c>
      <c r="J84" s="139" t="s">
        <v>818</v>
      </c>
      <c r="K84" s="142"/>
      <c r="M84" s="46" t="str">
        <f>+IF(I84="A",IF(ISBLANK(J84),"未入力あり",IF(J84="はい","○","×")),"")</f>
        <v>○</v>
      </c>
      <c r="O84" s="24"/>
    </row>
    <row r="85" spans="1:15" ht="27.75" thickBot="1">
      <c r="A85" s="1">
        <v>85</v>
      </c>
      <c r="C85" s="25"/>
      <c r="D85" s="25"/>
      <c r="E85" s="39"/>
      <c r="F85" s="39"/>
      <c r="G85" s="128" t="s">
        <v>24</v>
      </c>
      <c r="H85" s="140" t="s">
        <v>117</v>
      </c>
      <c r="I85" s="141" t="s">
        <v>48</v>
      </c>
      <c r="J85" s="139" t="s">
        <v>818</v>
      </c>
      <c r="K85" s="142"/>
      <c r="M85" s="46" t="str">
        <f t="shared" ref="M85:M86" si="5">IF(ISBLANK(J85),"未入力あり","〇")</f>
        <v>〇</v>
      </c>
      <c r="O85" s="24"/>
    </row>
    <row r="86" spans="1:15" ht="28.15" customHeight="1" thickBot="1">
      <c r="A86" s="1">
        <v>86</v>
      </c>
      <c r="C86" s="25"/>
      <c r="D86" s="25"/>
      <c r="E86" s="39"/>
      <c r="F86" s="39"/>
      <c r="G86" s="60" t="s">
        <v>34</v>
      </c>
      <c r="H86" s="61" t="s">
        <v>118</v>
      </c>
      <c r="I86" s="62" t="s">
        <v>48</v>
      </c>
      <c r="J86" s="139" t="s">
        <v>818</v>
      </c>
      <c r="K86" s="63"/>
      <c r="M86" s="46" t="str">
        <f t="shared" si="5"/>
        <v>〇</v>
      </c>
      <c r="O86" s="24"/>
    </row>
    <row r="87" spans="1:15" ht="14.25" thickBot="1">
      <c r="A87" s="1">
        <v>87</v>
      </c>
      <c r="C87" s="25"/>
      <c r="D87" s="25"/>
      <c r="E87" s="39"/>
      <c r="F87" s="117" t="s">
        <v>18</v>
      </c>
      <c r="G87" s="73"/>
      <c r="H87" s="74" t="s">
        <v>119</v>
      </c>
      <c r="I87" s="75" t="s">
        <v>16</v>
      </c>
      <c r="J87" s="139" t="s">
        <v>818</v>
      </c>
      <c r="K87" s="76"/>
      <c r="M87" s="46" t="str">
        <f>+IF(I87="A",IF(ISBLANK(J87),"未入力あり",IF(J87="はい","○","×")),"")</f>
        <v>○</v>
      </c>
      <c r="O87" s="24"/>
    </row>
    <row r="88" spans="1:15" ht="17.25" customHeight="1" thickBot="1">
      <c r="A88" s="1">
        <v>88</v>
      </c>
      <c r="C88" s="25"/>
      <c r="D88" s="25"/>
      <c r="E88" s="39"/>
      <c r="F88" s="39" t="s">
        <v>26</v>
      </c>
      <c r="G88" s="92"/>
      <c r="H88" s="160" t="s">
        <v>120</v>
      </c>
      <c r="I88" s="161" t="s">
        <v>16</v>
      </c>
      <c r="J88" s="139" t="s">
        <v>818</v>
      </c>
      <c r="K88" s="162"/>
      <c r="M88" s="46" t="str">
        <f t="shared" si="4"/>
        <v>○</v>
      </c>
      <c r="O88" s="24"/>
    </row>
    <row r="89" spans="1:15" ht="41.25" customHeight="1" thickBot="1">
      <c r="A89" s="1">
        <v>89</v>
      </c>
      <c r="C89" s="25"/>
      <c r="D89" s="25"/>
      <c r="E89" s="39"/>
      <c r="F89" s="39"/>
      <c r="G89" s="92"/>
      <c r="H89" s="163" t="s">
        <v>121</v>
      </c>
      <c r="I89" s="164" t="s">
        <v>16</v>
      </c>
      <c r="J89" s="139" t="s">
        <v>818</v>
      </c>
      <c r="K89" s="162"/>
      <c r="M89" s="46" t="str">
        <f t="shared" si="4"/>
        <v>○</v>
      </c>
      <c r="O89" s="24"/>
    </row>
    <row r="90" spans="1:15" ht="27" customHeight="1" thickBot="1">
      <c r="A90" s="1">
        <v>90</v>
      </c>
      <c r="C90" s="25"/>
      <c r="D90" s="25"/>
      <c r="E90" s="39"/>
      <c r="F90" s="39"/>
      <c r="G90" s="92"/>
      <c r="H90" s="160" t="s">
        <v>122</v>
      </c>
      <c r="I90" s="161" t="s">
        <v>29</v>
      </c>
      <c r="J90" s="78" t="s">
        <v>821</v>
      </c>
      <c r="K90" s="162"/>
      <c r="M90" s="46" t="str">
        <f>IF(ISBLANK(J90),"未入力あり","〇")</f>
        <v>〇</v>
      </c>
      <c r="O90" s="24"/>
    </row>
    <row r="91" spans="1:15" ht="27.75" thickBot="1">
      <c r="A91" s="1">
        <v>91</v>
      </c>
      <c r="C91" s="25"/>
      <c r="D91" s="25"/>
      <c r="E91" s="39"/>
      <c r="F91" s="117" t="s">
        <v>37</v>
      </c>
      <c r="G91" s="73"/>
      <c r="H91" s="74" t="s">
        <v>123</v>
      </c>
      <c r="I91" s="75" t="s">
        <v>48</v>
      </c>
      <c r="J91" s="139" t="s">
        <v>818</v>
      </c>
      <c r="K91" s="76"/>
      <c r="M91" s="46" t="str">
        <f>IF(ISBLANK(J91),"未入力あり","〇")</f>
        <v>〇</v>
      </c>
      <c r="O91" s="24"/>
    </row>
    <row r="92" spans="1:15" ht="27.75" thickBot="1">
      <c r="A92" s="1">
        <v>92</v>
      </c>
      <c r="C92" s="25"/>
      <c r="D92" s="25"/>
      <c r="E92" s="39"/>
      <c r="F92" s="39" t="s">
        <v>39</v>
      </c>
      <c r="G92" s="92"/>
      <c r="H92" s="160" t="s">
        <v>124</v>
      </c>
      <c r="I92" s="161" t="s">
        <v>16</v>
      </c>
      <c r="J92" s="139" t="s">
        <v>818</v>
      </c>
      <c r="K92" s="162"/>
      <c r="M92" s="46" t="str">
        <f t="shared" si="4"/>
        <v>○</v>
      </c>
      <c r="O92" s="24"/>
    </row>
    <row r="93" spans="1:15" ht="27.75" thickBot="1">
      <c r="A93" s="1">
        <v>93</v>
      </c>
      <c r="C93" s="25"/>
      <c r="D93" s="25"/>
      <c r="E93" s="39"/>
      <c r="F93" s="117" t="s">
        <v>61</v>
      </c>
      <c r="G93" s="73"/>
      <c r="H93" s="74" t="s">
        <v>125</v>
      </c>
      <c r="I93" s="75" t="s">
        <v>16</v>
      </c>
      <c r="J93" s="139" t="s">
        <v>818</v>
      </c>
      <c r="K93" s="76"/>
      <c r="M93" s="46" t="str">
        <f t="shared" si="4"/>
        <v>○</v>
      </c>
      <c r="O93" s="24"/>
    </row>
    <row r="94" spans="1:15" ht="27.75" thickBot="1">
      <c r="A94" s="1">
        <v>94</v>
      </c>
      <c r="C94" s="25"/>
      <c r="D94" s="25"/>
      <c r="E94" s="39"/>
      <c r="F94" s="39" t="s">
        <v>67</v>
      </c>
      <c r="G94" s="92"/>
      <c r="H94" s="160" t="s">
        <v>126</v>
      </c>
      <c r="I94" s="161" t="s">
        <v>16</v>
      </c>
      <c r="J94" s="139" t="s">
        <v>818</v>
      </c>
      <c r="K94" s="162"/>
      <c r="M94" s="46" t="str">
        <f t="shared" si="4"/>
        <v>○</v>
      </c>
      <c r="O94" s="24"/>
    </row>
    <row r="95" spans="1:15" ht="14.25" thickBot="1">
      <c r="A95" s="1">
        <v>95</v>
      </c>
      <c r="C95" s="25"/>
      <c r="D95" s="25"/>
      <c r="E95" s="39"/>
      <c r="F95" s="39"/>
      <c r="G95" s="92"/>
      <c r="H95" s="165" t="s">
        <v>127</v>
      </c>
      <c r="I95" s="164" t="s">
        <v>29</v>
      </c>
      <c r="J95" s="139" t="s">
        <v>818</v>
      </c>
      <c r="K95" s="166"/>
      <c r="M95" s="46" t="str">
        <f t="shared" ref="M95" si="6">IF(ISBLANK(J95),"未入力あり","〇")</f>
        <v>〇</v>
      </c>
      <c r="O95" s="24"/>
    </row>
    <row r="96" spans="1:15" ht="32.25" customHeight="1" thickBot="1">
      <c r="A96" s="1">
        <v>96</v>
      </c>
      <c r="C96" s="25"/>
      <c r="D96" s="25"/>
      <c r="E96" s="39"/>
      <c r="F96" s="39"/>
      <c r="G96" s="92"/>
      <c r="H96" s="49" t="s">
        <v>128</v>
      </c>
      <c r="I96" s="70" t="s">
        <v>16</v>
      </c>
      <c r="J96" s="139" t="s">
        <v>818</v>
      </c>
      <c r="K96" s="71"/>
      <c r="M96" s="46" t="str">
        <f t="shared" si="4"/>
        <v>○</v>
      </c>
      <c r="O96" s="24"/>
    </row>
    <row r="97" spans="1:21" ht="38.25" customHeight="1" thickBot="1">
      <c r="A97" s="1">
        <v>97</v>
      </c>
      <c r="C97" s="25"/>
      <c r="D97" s="25"/>
      <c r="E97" s="47"/>
      <c r="F97" s="117" t="s">
        <v>69</v>
      </c>
      <c r="G97" s="73"/>
      <c r="H97" s="74" t="s">
        <v>129</v>
      </c>
      <c r="I97" s="75" t="s">
        <v>16</v>
      </c>
      <c r="J97" s="139" t="s">
        <v>818</v>
      </c>
      <c r="K97" s="76" t="s">
        <v>130</v>
      </c>
      <c r="M97" s="46" t="str">
        <f>+IF(I97="A",IF(ISBLANK(J97),"未入力あり",IF(J97="はい","○","×")),"")</f>
        <v>○</v>
      </c>
      <c r="O97" s="24"/>
    </row>
    <row r="98" spans="1:21" ht="39" customHeight="1" thickBot="1">
      <c r="A98" s="1">
        <v>98</v>
      </c>
      <c r="C98" s="25"/>
      <c r="D98" s="25"/>
      <c r="E98" s="32" t="s">
        <v>131</v>
      </c>
      <c r="F98" s="33" t="s">
        <v>132</v>
      </c>
      <c r="G98" s="34"/>
      <c r="H98" s="35"/>
      <c r="I98" s="123"/>
      <c r="J98" s="167"/>
      <c r="K98" s="168" t="s">
        <v>133</v>
      </c>
      <c r="O98" s="24"/>
    </row>
    <row r="99" spans="1:21" ht="27.75" thickBot="1">
      <c r="A99" s="1">
        <v>99</v>
      </c>
      <c r="C99" s="25"/>
      <c r="D99" s="25"/>
      <c r="E99" s="39"/>
      <c r="F99" s="40" t="s">
        <v>134</v>
      </c>
      <c r="G99" s="41"/>
      <c r="H99" s="42" t="s">
        <v>135</v>
      </c>
      <c r="I99" s="43" t="s">
        <v>16</v>
      </c>
      <c r="J99" s="44" t="s">
        <v>818</v>
      </c>
      <c r="K99" s="45"/>
      <c r="M99" s="46" t="str">
        <f t="shared" si="4"/>
        <v>○</v>
      </c>
      <c r="O99" s="24"/>
    </row>
    <row r="100" spans="1:21" ht="14.25" thickBot="1">
      <c r="A100" s="1">
        <v>100</v>
      </c>
      <c r="C100" s="25"/>
      <c r="D100" s="25"/>
      <c r="E100" s="39"/>
      <c r="F100" s="39"/>
      <c r="G100" s="92"/>
      <c r="H100" s="133" t="s">
        <v>136</v>
      </c>
      <c r="I100" s="169" t="s">
        <v>16</v>
      </c>
      <c r="J100" s="44" t="s">
        <v>818</v>
      </c>
      <c r="K100" s="135"/>
      <c r="M100" s="46" t="str">
        <f t="shared" si="4"/>
        <v>○</v>
      </c>
      <c r="O100" s="24"/>
    </row>
    <row r="101" spans="1:21" ht="27.75" thickBot="1">
      <c r="A101" s="1">
        <v>101</v>
      </c>
      <c r="C101" s="25"/>
      <c r="D101" s="25"/>
      <c r="E101" s="39"/>
      <c r="F101" s="47"/>
      <c r="G101" s="69"/>
      <c r="H101" s="170" t="s">
        <v>137</v>
      </c>
      <c r="I101" s="171" t="s">
        <v>29</v>
      </c>
      <c r="J101" s="65">
        <v>33</v>
      </c>
      <c r="K101" s="172"/>
      <c r="M101" s="46" t="str">
        <f>IF(ISBLANK(J101),"未入力あり","〇")</f>
        <v>〇</v>
      </c>
      <c r="O101" s="24"/>
      <c r="T101" s="66"/>
      <c r="U101" s="173"/>
    </row>
    <row r="102" spans="1:21" ht="27.75" thickBot="1">
      <c r="A102" s="1">
        <v>102</v>
      </c>
      <c r="C102" s="25"/>
      <c r="D102" s="25"/>
      <c r="E102" s="39"/>
      <c r="F102" s="40" t="s">
        <v>138</v>
      </c>
      <c r="G102" s="41"/>
      <c r="H102" s="42" t="s">
        <v>139</v>
      </c>
      <c r="I102" s="43" t="s">
        <v>16</v>
      </c>
      <c r="J102" s="44" t="s">
        <v>818</v>
      </c>
      <c r="K102" s="45"/>
      <c r="M102" s="46" t="str">
        <f>+IF(I102="A",IF(ISBLANK(J102),"未入力あり",IF(J102="はい","○","×")),"")</f>
        <v>○</v>
      </c>
      <c r="O102" s="24"/>
    </row>
    <row r="103" spans="1:21" ht="14.25" thickBot="1">
      <c r="A103" s="1">
        <v>103</v>
      </c>
      <c r="C103" s="25"/>
      <c r="D103" s="25"/>
      <c r="E103" s="47"/>
      <c r="F103" s="117" t="s">
        <v>140</v>
      </c>
      <c r="G103" s="73"/>
      <c r="H103" s="74" t="s">
        <v>141</v>
      </c>
      <c r="I103" s="138" t="s">
        <v>53</v>
      </c>
      <c r="J103" s="44" t="s">
        <v>819</v>
      </c>
      <c r="K103" s="119"/>
      <c r="M103" s="46" t="str">
        <f>IF(ISBLANK(J103),"未入力あり","〇")</f>
        <v>〇</v>
      </c>
      <c r="O103" s="24"/>
    </row>
    <row r="104" spans="1:21" ht="14.25" thickBot="1">
      <c r="A104" s="1">
        <v>104</v>
      </c>
      <c r="C104" s="25"/>
      <c r="D104" s="25"/>
      <c r="E104" s="32" t="s">
        <v>142</v>
      </c>
      <c r="F104" s="33" t="s">
        <v>143</v>
      </c>
      <c r="G104" s="34"/>
      <c r="H104" s="35"/>
      <c r="I104" s="36"/>
      <c r="J104" s="124"/>
      <c r="K104" s="38"/>
      <c r="O104" s="24"/>
    </row>
    <row r="105" spans="1:21" ht="27.75" thickBot="1">
      <c r="A105" s="1">
        <v>105</v>
      </c>
      <c r="C105" s="25"/>
      <c r="D105" s="25"/>
      <c r="E105" s="39"/>
      <c r="F105" s="117" t="s">
        <v>134</v>
      </c>
      <c r="G105" s="41"/>
      <c r="H105" s="42" t="s">
        <v>144</v>
      </c>
      <c r="I105" s="43" t="s">
        <v>16</v>
      </c>
      <c r="J105" s="44" t="s">
        <v>818</v>
      </c>
      <c r="K105" s="45"/>
      <c r="M105" s="46" t="str">
        <f t="shared" si="4"/>
        <v>○</v>
      </c>
      <c r="O105" s="24"/>
    </row>
    <row r="106" spans="1:21" ht="29.45" customHeight="1" thickBot="1">
      <c r="A106" s="1">
        <v>106</v>
      </c>
      <c r="C106" s="25"/>
      <c r="D106" s="25"/>
      <c r="E106" s="39"/>
      <c r="F106" s="117" t="s">
        <v>138</v>
      </c>
      <c r="G106" s="73"/>
      <c r="H106" s="74" t="s">
        <v>145</v>
      </c>
      <c r="I106" s="138" t="s">
        <v>16</v>
      </c>
      <c r="J106" s="44" t="s">
        <v>818</v>
      </c>
      <c r="K106" s="119"/>
      <c r="M106" s="46" t="str">
        <f t="shared" si="4"/>
        <v>○</v>
      </c>
      <c r="O106" s="24"/>
    </row>
    <row r="107" spans="1:21" ht="27.75" thickBot="1">
      <c r="A107" s="1">
        <v>107</v>
      </c>
      <c r="C107" s="25"/>
      <c r="D107" s="25"/>
      <c r="E107" s="39"/>
      <c r="F107" s="39" t="s">
        <v>140</v>
      </c>
      <c r="G107" s="92"/>
      <c r="H107" s="160" t="s">
        <v>146</v>
      </c>
      <c r="I107" s="161" t="s">
        <v>16</v>
      </c>
      <c r="J107" s="139" t="s">
        <v>818</v>
      </c>
      <c r="K107" s="162"/>
      <c r="M107" s="46" t="str">
        <f t="shared" si="4"/>
        <v>○</v>
      </c>
      <c r="O107" s="24"/>
    </row>
    <row r="108" spans="1:21" ht="27.75" thickBot="1">
      <c r="A108" s="1">
        <v>108</v>
      </c>
      <c r="C108" s="25"/>
      <c r="D108" s="25"/>
      <c r="E108" s="39"/>
      <c r="F108" s="39"/>
      <c r="G108" s="92"/>
      <c r="H108" s="133" t="s">
        <v>147</v>
      </c>
      <c r="I108" s="164" t="s">
        <v>16</v>
      </c>
      <c r="J108" s="139" t="s">
        <v>818</v>
      </c>
      <c r="K108" s="163"/>
      <c r="M108" s="46" t="str">
        <f t="shared" si="4"/>
        <v>○</v>
      </c>
      <c r="O108" s="24"/>
    </row>
    <row r="109" spans="1:21" ht="14.25" thickBot="1">
      <c r="A109" s="1">
        <v>109</v>
      </c>
      <c r="C109" s="25"/>
      <c r="D109" s="25"/>
      <c r="E109" s="39"/>
      <c r="F109" s="39"/>
      <c r="G109" s="92"/>
      <c r="H109" s="133" t="s">
        <v>148</v>
      </c>
      <c r="I109" s="174" t="s">
        <v>48</v>
      </c>
      <c r="J109" s="139" t="s">
        <v>819</v>
      </c>
      <c r="K109" s="166"/>
      <c r="M109" s="46" t="str">
        <f t="shared" ref="M109:M117" si="7">IF(ISBLANK(J109),"未入力あり","〇")</f>
        <v>〇</v>
      </c>
      <c r="O109" s="24"/>
    </row>
    <row r="110" spans="1:21" ht="14.25" thickBot="1">
      <c r="A110" s="1">
        <v>110</v>
      </c>
      <c r="C110" s="25"/>
      <c r="D110" s="25"/>
      <c r="E110" s="39"/>
      <c r="F110" s="39"/>
      <c r="G110" s="92"/>
      <c r="H110" s="160" t="s">
        <v>149</v>
      </c>
      <c r="I110" s="70" t="s">
        <v>48</v>
      </c>
      <c r="J110" s="139" t="s">
        <v>819</v>
      </c>
      <c r="K110" s="175"/>
      <c r="M110" s="46" t="str">
        <f t="shared" si="7"/>
        <v>〇</v>
      </c>
      <c r="O110" s="24"/>
    </row>
    <row r="111" spans="1:21" ht="88.15" customHeight="1" thickBot="1">
      <c r="A111" s="1">
        <v>111</v>
      </c>
      <c r="C111" s="25"/>
      <c r="D111" s="25"/>
      <c r="E111" s="39"/>
      <c r="F111" s="40" t="s">
        <v>37</v>
      </c>
      <c r="G111" s="41"/>
      <c r="H111" s="42" t="s">
        <v>150</v>
      </c>
      <c r="I111" s="77" t="s">
        <v>151</v>
      </c>
      <c r="J111" s="139" t="s">
        <v>818</v>
      </c>
      <c r="K111" s="176" t="s">
        <v>152</v>
      </c>
      <c r="M111" s="46" t="str">
        <f>IF(AND(I111="B",J111=""),"未入力あり",IF(AND(I111="B",J111&lt;&gt;""),"〇",IF(I111="-","")))</f>
        <v>〇</v>
      </c>
      <c r="O111" s="24"/>
    </row>
    <row r="112" spans="1:21" ht="14.25" thickBot="1">
      <c r="A112" s="1">
        <v>112</v>
      </c>
      <c r="C112" s="25"/>
      <c r="D112" s="25"/>
      <c r="E112" s="39"/>
      <c r="F112" s="39"/>
      <c r="G112" s="92"/>
      <c r="H112" s="177" t="s">
        <v>153</v>
      </c>
      <c r="I112" s="178" t="s">
        <v>53</v>
      </c>
      <c r="J112" s="139" t="s">
        <v>819</v>
      </c>
      <c r="K112" s="179"/>
      <c r="M112" s="46" t="str">
        <f t="shared" si="7"/>
        <v>〇</v>
      </c>
      <c r="O112" s="24"/>
    </row>
    <row r="113" spans="1:21" ht="27.75" thickBot="1">
      <c r="A113" s="1">
        <v>113</v>
      </c>
      <c r="C113" s="25"/>
      <c r="D113" s="25"/>
      <c r="E113" s="39"/>
      <c r="F113" s="47"/>
      <c r="G113" s="69"/>
      <c r="H113" s="95" t="s">
        <v>154</v>
      </c>
      <c r="I113" s="180" t="s">
        <v>50</v>
      </c>
      <c r="J113" s="181">
        <v>0</v>
      </c>
      <c r="K113" s="182"/>
      <c r="M113" s="46" t="str">
        <f>IF(ISBLANK(J113),"未入力あり","〇")</f>
        <v>〇</v>
      </c>
      <c r="O113" s="24"/>
      <c r="T113" s="66"/>
      <c r="U113" s="67"/>
    </row>
    <row r="114" spans="1:21" ht="14.25" thickBot="1">
      <c r="A114" s="1">
        <v>114</v>
      </c>
      <c r="C114" s="25"/>
      <c r="D114" s="25"/>
      <c r="E114" s="39"/>
      <c r="F114" s="40" t="s">
        <v>39</v>
      </c>
      <c r="G114" s="41"/>
      <c r="H114" s="52" t="s">
        <v>155</v>
      </c>
      <c r="I114" s="183" t="s">
        <v>48</v>
      </c>
      <c r="J114" s="139" t="s">
        <v>818</v>
      </c>
      <c r="K114" s="54"/>
      <c r="M114" s="46" t="str">
        <f t="shared" si="7"/>
        <v>〇</v>
      </c>
      <c r="O114" s="24"/>
    </row>
    <row r="115" spans="1:21" ht="14.25" thickBot="1">
      <c r="A115" s="1">
        <v>115</v>
      </c>
      <c r="C115" s="25"/>
      <c r="D115" s="25"/>
      <c r="E115" s="39"/>
      <c r="F115" s="39"/>
      <c r="G115" s="184"/>
      <c r="H115" s="49" t="s">
        <v>156</v>
      </c>
      <c r="I115" s="70" t="s">
        <v>48</v>
      </c>
      <c r="J115" s="139" t="s">
        <v>818</v>
      </c>
      <c r="K115" s="71"/>
      <c r="M115" s="46" t="str">
        <f t="shared" si="7"/>
        <v>〇</v>
      </c>
      <c r="O115" s="24"/>
    </row>
    <row r="116" spans="1:21" ht="14.25" thickBot="1">
      <c r="A116" s="1">
        <v>116</v>
      </c>
      <c r="C116" s="25"/>
      <c r="D116" s="25"/>
      <c r="E116" s="39"/>
      <c r="F116" s="39"/>
      <c r="G116" s="184"/>
      <c r="H116" s="185" t="s">
        <v>157</v>
      </c>
      <c r="I116" s="161" t="s">
        <v>29</v>
      </c>
      <c r="J116" s="139" t="s">
        <v>818</v>
      </c>
      <c r="K116" s="162"/>
      <c r="M116" s="46" t="str">
        <f>IF(ISBLANK(J116),"未入力あり","〇")</f>
        <v>〇</v>
      </c>
      <c r="O116" s="24"/>
    </row>
    <row r="117" spans="1:21" ht="78" customHeight="1" thickBot="1">
      <c r="A117" s="1">
        <v>117</v>
      </c>
      <c r="C117" s="25"/>
      <c r="D117" s="186"/>
      <c r="E117" s="47"/>
      <c r="F117" s="117" t="s">
        <v>61</v>
      </c>
      <c r="G117" s="73"/>
      <c r="H117" s="74" t="s">
        <v>158</v>
      </c>
      <c r="I117" s="98" t="s">
        <v>48</v>
      </c>
      <c r="J117" s="139" t="s">
        <v>818</v>
      </c>
      <c r="K117" s="76" t="s">
        <v>159</v>
      </c>
      <c r="M117" s="46" t="str">
        <f t="shared" si="7"/>
        <v>〇</v>
      </c>
      <c r="O117" s="24"/>
    </row>
    <row r="118" spans="1:21" ht="14.25" thickBot="1">
      <c r="A118" s="1">
        <v>118</v>
      </c>
      <c r="C118" s="25"/>
      <c r="D118" s="26" t="s">
        <v>160</v>
      </c>
      <c r="E118" s="187" t="s">
        <v>161</v>
      </c>
      <c r="F118" s="188"/>
      <c r="G118" s="188"/>
      <c r="H118" s="189"/>
      <c r="I118" s="30"/>
      <c r="J118" s="190"/>
      <c r="K118" s="31"/>
      <c r="O118" s="24"/>
    </row>
    <row r="119" spans="1:21" ht="59.25" customHeight="1" thickBot="1">
      <c r="A119" s="1">
        <v>119</v>
      </c>
      <c r="C119" s="25"/>
      <c r="D119" s="191"/>
      <c r="E119" s="683" t="s">
        <v>162</v>
      </c>
      <c r="F119" s="684"/>
      <c r="G119" s="684"/>
      <c r="H119" s="685"/>
      <c r="I119" s="192"/>
      <c r="J119" s="193"/>
      <c r="K119" s="194"/>
      <c r="O119" s="24"/>
    </row>
    <row r="120" spans="1:21" ht="14.25" thickBot="1">
      <c r="A120" s="1">
        <v>120</v>
      </c>
      <c r="C120" s="25"/>
      <c r="D120" s="25"/>
      <c r="E120" s="32" t="s">
        <v>12</v>
      </c>
      <c r="F120" s="33" t="s">
        <v>163</v>
      </c>
      <c r="G120" s="34"/>
      <c r="H120" s="35"/>
      <c r="I120" s="123"/>
      <c r="J120" s="167"/>
      <c r="K120" s="168"/>
      <c r="O120" s="24"/>
    </row>
    <row r="121" spans="1:21" ht="74.25" customHeight="1" thickBot="1">
      <c r="A121" s="1">
        <v>121</v>
      </c>
      <c r="C121" s="25"/>
      <c r="D121" s="25"/>
      <c r="E121" s="39"/>
      <c r="F121" s="40" t="s">
        <v>14</v>
      </c>
      <c r="G121" s="41"/>
      <c r="H121" s="42" t="s">
        <v>164</v>
      </c>
      <c r="I121" s="77" t="s">
        <v>16</v>
      </c>
      <c r="J121" s="181">
        <v>57</v>
      </c>
      <c r="K121" s="176" t="s">
        <v>165</v>
      </c>
      <c r="M121" s="46" t="str">
        <f t="shared" ref="M121:M126" si="8">+IF(I121="A",IF(ISBLANK(J121),"未入力あり",IF(J121&gt;=1,"○","×")),"")</f>
        <v>○</v>
      </c>
      <c r="O121" s="24"/>
      <c r="T121" s="66"/>
      <c r="U121" s="66"/>
    </row>
    <row r="122" spans="1:21" ht="67.900000000000006" customHeight="1" thickBot="1">
      <c r="A122" s="1">
        <v>122</v>
      </c>
      <c r="C122" s="25"/>
      <c r="D122" s="25"/>
      <c r="E122" s="39"/>
      <c r="F122" s="39"/>
      <c r="G122" s="184"/>
      <c r="H122" s="165" t="s">
        <v>166</v>
      </c>
      <c r="I122" s="77" t="s">
        <v>167</v>
      </c>
      <c r="J122" s="181">
        <v>1</v>
      </c>
      <c r="K122" s="176" t="s">
        <v>423</v>
      </c>
      <c r="M122" s="46" t="str">
        <f t="shared" si="8"/>
        <v>○</v>
      </c>
      <c r="O122" s="24"/>
      <c r="T122" s="66"/>
      <c r="U122" s="66"/>
    </row>
    <row r="123" spans="1:21" ht="22.15" customHeight="1" thickBot="1">
      <c r="A123" s="1">
        <v>123</v>
      </c>
      <c r="C123" s="25"/>
      <c r="D123" s="25"/>
      <c r="E123" s="39"/>
      <c r="F123" s="39"/>
      <c r="G123" s="184"/>
      <c r="H123" s="165" t="s">
        <v>168</v>
      </c>
      <c r="I123" s="77" t="s">
        <v>167</v>
      </c>
      <c r="J123" s="181">
        <v>1</v>
      </c>
      <c r="K123" s="176"/>
      <c r="M123" s="46" t="str">
        <f t="shared" si="8"/>
        <v>○</v>
      </c>
      <c r="O123" s="24"/>
      <c r="T123" s="66"/>
      <c r="U123" s="66"/>
    </row>
    <row r="124" spans="1:21" ht="22.15" customHeight="1" thickBot="1">
      <c r="A124" s="1">
        <v>124</v>
      </c>
      <c r="C124" s="25"/>
      <c r="D124" s="25"/>
      <c r="E124" s="39"/>
      <c r="F124" s="39"/>
      <c r="G124" s="184"/>
      <c r="H124" s="165" t="s">
        <v>169</v>
      </c>
      <c r="I124" s="77" t="s">
        <v>167</v>
      </c>
      <c r="J124" s="181">
        <v>1</v>
      </c>
      <c r="K124" s="176"/>
      <c r="M124" s="46" t="str">
        <f t="shared" si="8"/>
        <v>○</v>
      </c>
      <c r="O124" s="24"/>
      <c r="T124" s="66"/>
      <c r="U124" s="66"/>
    </row>
    <row r="125" spans="1:21" ht="22.15" customHeight="1" thickBot="1">
      <c r="A125" s="1">
        <v>125</v>
      </c>
      <c r="C125" s="25"/>
      <c r="D125" s="25"/>
      <c r="E125" s="39"/>
      <c r="F125" s="39"/>
      <c r="G125" s="184"/>
      <c r="H125" s="165" t="s">
        <v>170</v>
      </c>
      <c r="I125" s="77" t="s">
        <v>167</v>
      </c>
      <c r="J125" s="181">
        <v>1</v>
      </c>
      <c r="K125" s="176"/>
      <c r="M125" s="46" t="str">
        <f t="shared" si="8"/>
        <v>○</v>
      </c>
      <c r="O125" s="24"/>
      <c r="T125" s="66"/>
      <c r="U125" s="66"/>
    </row>
    <row r="126" spans="1:21" ht="22.15" customHeight="1" thickBot="1">
      <c r="A126" s="1">
        <v>126</v>
      </c>
      <c r="C126" s="25"/>
      <c r="D126" s="25"/>
      <c r="E126" s="39"/>
      <c r="F126" s="39"/>
      <c r="G126" s="92"/>
      <c r="H126" s="195" t="s">
        <v>171</v>
      </c>
      <c r="I126" s="77" t="s">
        <v>167</v>
      </c>
      <c r="J126" s="181">
        <v>1</v>
      </c>
      <c r="K126" s="176"/>
      <c r="M126" s="46" t="str">
        <f t="shared" si="8"/>
        <v>○</v>
      </c>
      <c r="O126" s="24"/>
      <c r="T126" s="66"/>
      <c r="U126" s="66"/>
    </row>
    <row r="127" spans="1:21" ht="27" customHeight="1" thickBot="1">
      <c r="A127" s="1">
        <v>127</v>
      </c>
      <c r="C127" s="25"/>
      <c r="D127" s="25"/>
      <c r="E127" s="39"/>
      <c r="F127" s="40" t="s">
        <v>18</v>
      </c>
      <c r="G127" s="41"/>
      <c r="H127" s="42" t="s">
        <v>172</v>
      </c>
      <c r="I127" s="77" t="s">
        <v>16</v>
      </c>
      <c r="J127" s="139" t="s">
        <v>818</v>
      </c>
      <c r="K127" s="176"/>
      <c r="M127" s="46" t="str">
        <f t="shared" ref="M127" si="9">+IF(I127="A",IF(ISBLANK(J127),"未入力あり",IF(J127="はい","○","×")),"")</f>
        <v>○</v>
      </c>
      <c r="O127" s="24"/>
      <c r="T127" s="66"/>
      <c r="U127" s="66"/>
    </row>
    <row r="128" spans="1:21" ht="14.25" thickBot="1">
      <c r="A128" s="1">
        <v>128</v>
      </c>
      <c r="C128" s="25"/>
      <c r="D128" s="25"/>
      <c r="E128" s="39"/>
      <c r="F128" s="39"/>
      <c r="G128" s="92"/>
      <c r="H128" s="133" t="s">
        <v>173</v>
      </c>
      <c r="I128" s="196" t="s">
        <v>29</v>
      </c>
      <c r="J128" s="139" t="s">
        <v>818</v>
      </c>
      <c r="K128" s="176"/>
      <c r="M128" s="46" t="str">
        <f>IF(ISBLANK(J128),"未入力あり","〇")</f>
        <v>〇</v>
      </c>
      <c r="O128" s="24"/>
      <c r="T128" s="66"/>
      <c r="U128" s="66"/>
    </row>
    <row r="129" spans="1:21" ht="19.5" thickBot="1">
      <c r="A129" s="1">
        <v>129</v>
      </c>
      <c r="C129" s="25"/>
      <c r="D129" s="25"/>
      <c r="E129" s="39"/>
      <c r="F129" s="39"/>
      <c r="G129" s="92"/>
      <c r="H129" s="177" t="s">
        <v>174</v>
      </c>
      <c r="I129" s="98" t="str">
        <f>IF(J128="いいえ","A",IF(J128="はい","-","A／-"))</f>
        <v>-</v>
      </c>
      <c r="J129" s="181">
        <v>5</v>
      </c>
      <c r="K129" s="197" t="s">
        <v>175</v>
      </c>
      <c r="L129" s="198"/>
      <c r="M129" s="102" t="str">
        <f>+IF(I129="A",IF(ISBLANK(J129),"未入力あり",IF(J129&gt;=1,"○","×")),"")</f>
        <v/>
      </c>
      <c r="O129" s="24"/>
      <c r="T129" s="66"/>
      <c r="U129" s="66"/>
    </row>
    <row r="130" spans="1:21" ht="19.5" thickBot="1">
      <c r="A130" s="1">
        <v>130</v>
      </c>
      <c r="C130" s="25"/>
      <c r="D130" s="25"/>
      <c r="E130" s="39"/>
      <c r="F130" s="39"/>
      <c r="G130" s="92"/>
      <c r="H130" s="195" t="s">
        <v>176</v>
      </c>
      <c r="I130" s="98" t="str">
        <f>IF(J128="いいえ","C",IF(J128="はい","-","C／-"))</f>
        <v>-</v>
      </c>
      <c r="J130" s="181">
        <v>5</v>
      </c>
      <c r="K130" s="197"/>
      <c r="L130" s="198"/>
      <c r="M130" s="46" t="str">
        <f t="shared" ref="M130" si="10">IF(ISBLANK(J130),"未入力あり","〇")</f>
        <v>〇</v>
      </c>
      <c r="O130" s="24"/>
      <c r="T130" s="66"/>
      <c r="U130" s="66"/>
    </row>
    <row r="131" spans="1:21" ht="92.45" customHeight="1" thickBot="1">
      <c r="A131" s="1">
        <v>131</v>
      </c>
      <c r="C131" s="25"/>
      <c r="D131" s="25"/>
      <c r="E131" s="39"/>
      <c r="F131" s="117" t="s">
        <v>26</v>
      </c>
      <c r="G131" s="73"/>
      <c r="H131" s="74" t="s">
        <v>177</v>
      </c>
      <c r="I131" s="75" t="s">
        <v>16</v>
      </c>
      <c r="J131" s="181">
        <v>2</v>
      </c>
      <c r="K131" s="76" t="s">
        <v>178</v>
      </c>
      <c r="M131" s="46" t="str">
        <f>+IF(I131="A",IF(ISBLANK(J131),"未入力あり",IF(J131&gt;=1,"○","×")),"")</f>
        <v>○</v>
      </c>
      <c r="O131" s="24"/>
      <c r="T131" s="66"/>
      <c r="U131" s="66"/>
    </row>
    <row r="132" spans="1:21" ht="93.6" customHeight="1" thickBot="1">
      <c r="A132" s="1">
        <v>132</v>
      </c>
      <c r="C132" s="25"/>
      <c r="D132" s="25"/>
      <c r="E132" s="39"/>
      <c r="F132" s="40" t="s">
        <v>37</v>
      </c>
      <c r="G132" s="41"/>
      <c r="H132" s="199" t="s">
        <v>179</v>
      </c>
      <c r="I132" s="77" t="s">
        <v>16</v>
      </c>
      <c r="J132" s="200">
        <v>8</v>
      </c>
      <c r="K132" s="176" t="s">
        <v>180</v>
      </c>
      <c r="M132" s="46" t="str">
        <f>+IF(I132="A",IF(ISBLANK(J132),"未入力あり",IF(J132&gt;=1,"○","×")),"")</f>
        <v>○</v>
      </c>
      <c r="O132" s="24"/>
      <c r="T132" s="66"/>
      <c r="U132" s="66"/>
    </row>
    <row r="133" spans="1:21" ht="19.5" thickBot="1">
      <c r="A133" s="1">
        <v>133</v>
      </c>
      <c r="C133" s="25"/>
      <c r="D133" s="25"/>
      <c r="E133" s="25"/>
      <c r="F133" s="25"/>
      <c r="H133" s="106" t="s">
        <v>181</v>
      </c>
      <c r="I133" s="201" t="s">
        <v>53</v>
      </c>
      <c r="J133" s="65">
        <v>8</v>
      </c>
      <c r="K133" s="108"/>
      <c r="M133" s="46" t="str">
        <f t="shared" ref="M133:M134" si="11">IF(ISBLANK(J133),"未入力あり","〇")</f>
        <v>〇</v>
      </c>
      <c r="O133" s="24"/>
      <c r="T133" s="66"/>
      <c r="U133" s="66"/>
    </row>
    <row r="134" spans="1:21" ht="27.75" thickBot="1">
      <c r="A134" s="1">
        <v>134</v>
      </c>
      <c r="C134" s="25"/>
      <c r="D134" s="25"/>
      <c r="E134" s="25"/>
      <c r="F134" s="25"/>
      <c r="H134" s="185" t="s">
        <v>182</v>
      </c>
      <c r="I134" s="202" t="s">
        <v>53</v>
      </c>
      <c r="J134" s="65">
        <v>0</v>
      </c>
      <c r="K134" s="118"/>
      <c r="M134" s="46" t="str">
        <f t="shared" si="11"/>
        <v>〇</v>
      </c>
      <c r="O134" s="24"/>
      <c r="T134" s="66"/>
      <c r="U134" s="66"/>
    </row>
    <row r="135" spans="1:21" ht="19.5" thickBot="1">
      <c r="A135" s="1">
        <v>135</v>
      </c>
      <c r="C135" s="25"/>
      <c r="D135" s="25"/>
      <c r="E135" s="25"/>
      <c r="F135" s="25"/>
      <c r="H135" s="177" t="s">
        <v>183</v>
      </c>
      <c r="I135" s="203" t="s">
        <v>16</v>
      </c>
      <c r="J135" s="65">
        <v>1</v>
      </c>
      <c r="K135" s="204" t="s">
        <v>184</v>
      </c>
      <c r="M135" s="46" t="str">
        <f>+IF(I135="A",IF(ISBLANK(J135),"未入力あり",IF(J135&gt;=1,"○","×")),"")</f>
        <v>○</v>
      </c>
      <c r="O135" s="24"/>
      <c r="T135" s="66"/>
      <c r="U135" s="66"/>
    </row>
    <row r="136" spans="1:21" ht="34.5" customHeight="1" thickBot="1">
      <c r="A136" s="1">
        <v>136</v>
      </c>
      <c r="C136" s="25"/>
      <c r="D136" s="25"/>
      <c r="E136" s="25"/>
      <c r="F136" s="47"/>
      <c r="G136" s="48"/>
      <c r="H136" s="95" t="s">
        <v>185</v>
      </c>
      <c r="I136" s="180" t="s">
        <v>53</v>
      </c>
      <c r="J136" s="139" t="s">
        <v>818</v>
      </c>
      <c r="K136" s="182"/>
      <c r="M136" s="46" t="str">
        <f t="shared" ref="M136" si="12">IF(ISBLANK(J136),"未入力あり","〇")</f>
        <v>〇</v>
      </c>
      <c r="O136" s="24"/>
      <c r="T136" s="66"/>
      <c r="U136" s="66"/>
    </row>
    <row r="137" spans="1:21" ht="69" customHeight="1" thickBot="1">
      <c r="A137" s="1">
        <v>137</v>
      </c>
      <c r="C137" s="25"/>
      <c r="D137" s="25"/>
      <c r="E137" s="25"/>
      <c r="F137" s="40" t="s">
        <v>39</v>
      </c>
      <c r="G137" s="99"/>
      <c r="H137" s="52" t="s">
        <v>186</v>
      </c>
      <c r="I137" s="121" t="s">
        <v>16</v>
      </c>
      <c r="J137" s="139" t="s">
        <v>818</v>
      </c>
      <c r="K137" s="122" t="s">
        <v>187</v>
      </c>
      <c r="M137" s="46" t="str">
        <f t="shared" ref="M137" si="13">+IF(I137="A",IF(ISBLANK(J137),"未入力あり",IF(J137&gt;=1,"○","×")),"")</f>
        <v>○</v>
      </c>
      <c r="O137" s="24"/>
      <c r="T137" s="66"/>
      <c r="U137" s="66"/>
    </row>
    <row r="138" spans="1:21" ht="14.25" thickBot="1">
      <c r="A138" s="1">
        <v>138</v>
      </c>
      <c r="C138" s="25"/>
      <c r="D138" s="25"/>
      <c r="E138" s="39"/>
      <c r="F138" s="39"/>
      <c r="G138" s="184"/>
      <c r="H138" s="133" t="s">
        <v>173</v>
      </c>
      <c r="I138" s="161" t="s">
        <v>29</v>
      </c>
      <c r="J138" s="139" t="s">
        <v>818</v>
      </c>
      <c r="K138" s="122"/>
      <c r="M138" s="46" t="str">
        <f t="shared" ref="M138:M140" si="14">IF(ISBLANK(J138),"未入力あり","〇")</f>
        <v>〇</v>
      </c>
      <c r="O138" s="24"/>
      <c r="T138" s="66"/>
      <c r="U138" s="66"/>
    </row>
    <row r="139" spans="1:21" ht="19.5" thickBot="1">
      <c r="A139" s="1">
        <v>139</v>
      </c>
      <c r="C139" s="25"/>
      <c r="D139" s="25"/>
      <c r="E139" s="39"/>
      <c r="F139" s="47"/>
      <c r="G139" s="69"/>
      <c r="H139" s="49" t="s">
        <v>188</v>
      </c>
      <c r="I139" s="70" t="str">
        <f>IF(J138="いいえ","A",IF(J138="はい","-","A／-"))</f>
        <v>-</v>
      </c>
      <c r="J139" s="181">
        <v>2</v>
      </c>
      <c r="K139" s="122" t="s">
        <v>189</v>
      </c>
      <c r="M139" s="102" t="str">
        <f>+IF(I139="A",IF(ISBLANK(J139),"未入力あり",IF(J139&gt;=1,"○","×")),"")</f>
        <v/>
      </c>
      <c r="O139" s="24"/>
      <c r="T139" s="66"/>
      <c r="U139" s="66"/>
    </row>
    <row r="140" spans="1:21" ht="19.5" thickBot="1">
      <c r="A140" s="1">
        <v>140</v>
      </c>
      <c r="C140" s="25"/>
      <c r="D140" s="25"/>
      <c r="E140" s="39"/>
      <c r="F140" s="47" t="s">
        <v>61</v>
      </c>
      <c r="G140" s="48"/>
      <c r="H140" s="120" t="s">
        <v>190</v>
      </c>
      <c r="I140" s="121" t="s">
        <v>53</v>
      </c>
      <c r="J140" s="181">
        <v>1</v>
      </c>
      <c r="K140" s="122"/>
      <c r="M140" s="46" t="str">
        <f t="shared" si="14"/>
        <v>〇</v>
      </c>
      <c r="O140" s="24"/>
      <c r="T140" s="66"/>
      <c r="U140" s="67"/>
    </row>
    <row r="141" spans="1:21" ht="14.25" thickBot="1">
      <c r="A141" s="1">
        <v>141</v>
      </c>
      <c r="C141" s="25"/>
      <c r="D141" s="25"/>
      <c r="E141" s="32" t="s">
        <v>42</v>
      </c>
      <c r="F141" s="33" t="s">
        <v>191</v>
      </c>
      <c r="G141" s="34"/>
      <c r="H141" s="35"/>
      <c r="I141" s="205"/>
      <c r="J141" s="206"/>
      <c r="K141" s="168"/>
      <c r="O141" s="24"/>
    </row>
    <row r="142" spans="1:21" ht="14.25" thickBot="1">
      <c r="A142" s="1">
        <v>142</v>
      </c>
      <c r="C142" s="25"/>
      <c r="D142" s="25"/>
      <c r="E142" s="207"/>
      <c r="F142" s="208" t="s">
        <v>192</v>
      </c>
      <c r="G142" s="209"/>
      <c r="H142" s="210"/>
      <c r="I142" s="211"/>
      <c r="J142" s="212"/>
      <c r="K142" s="213"/>
      <c r="O142" s="24"/>
    </row>
    <row r="143" spans="1:21" ht="19.5" thickBot="1">
      <c r="A143" s="1">
        <v>143</v>
      </c>
      <c r="C143" s="25"/>
      <c r="D143" s="25"/>
      <c r="E143" s="39"/>
      <c r="F143" s="40" t="s">
        <v>14</v>
      </c>
      <c r="G143" s="41"/>
      <c r="H143" s="52" t="s">
        <v>193</v>
      </c>
      <c r="I143" s="183" t="str">
        <f>IF(J29="はい","A",IF(J29="いいえ","-","A／-"))</f>
        <v>A</v>
      </c>
      <c r="J143" s="181">
        <v>1</v>
      </c>
      <c r="K143" s="54" t="s">
        <v>194</v>
      </c>
      <c r="M143" s="102" t="str">
        <f>+IF(I143="A",IF(ISBLANK(J143),"未入力あり",IF(J143&gt;=1,"○","×")),"")</f>
        <v>○</v>
      </c>
      <c r="O143" s="24"/>
      <c r="T143" s="66"/>
      <c r="U143" s="66"/>
    </row>
    <row r="144" spans="1:21" ht="14.25" thickBot="1">
      <c r="A144" s="1">
        <v>144</v>
      </c>
      <c r="C144" s="25"/>
      <c r="D144" s="25"/>
      <c r="E144" s="39"/>
      <c r="F144" s="39"/>
      <c r="G144" s="92"/>
      <c r="H144" s="163" t="s">
        <v>195</v>
      </c>
      <c r="I144" s="214" t="str">
        <f>IF(J29="はい","C",IF(J29="いいえ","-","C／-"))</f>
        <v>C</v>
      </c>
      <c r="J144" s="139" t="s">
        <v>819</v>
      </c>
      <c r="K144" s="71"/>
      <c r="M144" s="46" t="str">
        <f t="shared" ref="M144:M167" si="15">IF(ISBLANK(J144),"未入力あり","〇")</f>
        <v>〇</v>
      </c>
      <c r="O144" s="24"/>
      <c r="T144" s="66"/>
      <c r="U144" s="66"/>
    </row>
    <row r="145" spans="1:21" ht="19.5" thickBot="1">
      <c r="A145" s="1">
        <v>145</v>
      </c>
      <c r="C145" s="25"/>
      <c r="D145" s="25"/>
      <c r="E145" s="39"/>
      <c r="F145" s="39"/>
      <c r="G145" s="92"/>
      <c r="H145" s="165" t="s">
        <v>196</v>
      </c>
      <c r="I145" s="164" t="s">
        <v>29</v>
      </c>
      <c r="J145" s="181">
        <v>0</v>
      </c>
      <c r="K145" s="162"/>
      <c r="M145" s="46" t="str">
        <f t="shared" si="15"/>
        <v>〇</v>
      </c>
      <c r="O145" s="24"/>
      <c r="T145" s="66"/>
      <c r="U145" s="66"/>
    </row>
    <row r="146" spans="1:21" ht="26.25" customHeight="1" thickBot="1">
      <c r="A146" s="1">
        <v>146</v>
      </c>
      <c r="C146" s="25"/>
      <c r="D146" s="25"/>
      <c r="E146" s="39"/>
      <c r="F146" s="39"/>
      <c r="G146" s="92"/>
      <c r="H146" s="165" t="s">
        <v>197</v>
      </c>
      <c r="I146" s="121" t="s">
        <v>29</v>
      </c>
      <c r="J146" s="78" t="s">
        <v>820</v>
      </c>
      <c r="K146" s="162"/>
      <c r="M146" s="46" t="str">
        <f t="shared" si="15"/>
        <v>〇</v>
      </c>
      <c r="O146" s="24"/>
      <c r="T146" s="66"/>
      <c r="U146" s="66"/>
    </row>
    <row r="147" spans="1:21" ht="19.5" thickBot="1">
      <c r="A147" s="1">
        <v>147</v>
      </c>
      <c r="C147" s="25"/>
      <c r="D147" s="25"/>
      <c r="E147" s="39"/>
      <c r="F147" s="39"/>
      <c r="G147" s="92"/>
      <c r="H147" s="133" t="s">
        <v>198</v>
      </c>
      <c r="I147" s="64" t="str">
        <f>IF(J29="はい","A",IF(J29="いいえ","-","A／-"))</f>
        <v>A</v>
      </c>
      <c r="J147" s="181">
        <v>1</v>
      </c>
      <c r="K147" s="54" t="s">
        <v>199</v>
      </c>
      <c r="M147" s="102" t="str">
        <f>+IF(I147="A",IF(ISBLANK(J147),"未入力あり",IF(J147&gt;=1,"○","×")),"")</f>
        <v>○</v>
      </c>
      <c r="O147" s="24"/>
      <c r="T147" s="66"/>
      <c r="U147" s="66"/>
    </row>
    <row r="148" spans="1:21" ht="19.5" thickBot="1">
      <c r="A148" s="1">
        <v>148</v>
      </c>
      <c r="C148" s="25"/>
      <c r="D148" s="25"/>
      <c r="E148" s="39"/>
      <c r="F148" s="39"/>
      <c r="G148" s="92"/>
      <c r="H148" s="165" t="s">
        <v>200</v>
      </c>
      <c r="I148" s="161" t="s">
        <v>29</v>
      </c>
      <c r="J148" s="181">
        <v>1</v>
      </c>
      <c r="K148" s="166"/>
      <c r="M148" s="46" t="str">
        <f t="shared" si="15"/>
        <v>〇</v>
      </c>
      <c r="O148" s="24"/>
      <c r="T148" s="66"/>
      <c r="U148" s="66"/>
    </row>
    <row r="149" spans="1:21" ht="14.25" thickBot="1">
      <c r="A149" s="1">
        <v>149</v>
      </c>
      <c r="C149" s="25"/>
      <c r="D149" s="25"/>
      <c r="E149" s="39"/>
      <c r="F149" s="39"/>
      <c r="G149" s="92"/>
      <c r="H149" s="163" t="s">
        <v>201</v>
      </c>
      <c r="I149" s="64" t="str">
        <f>IF(J29="はい","C",IF(J29="いいえ","-","C／-"))</f>
        <v>C</v>
      </c>
      <c r="J149" s="139" t="s">
        <v>818</v>
      </c>
      <c r="K149" s="166"/>
      <c r="M149" s="46" t="str">
        <f t="shared" si="15"/>
        <v>〇</v>
      </c>
      <c r="O149" s="24"/>
      <c r="T149" s="66"/>
      <c r="U149" s="66"/>
    </row>
    <row r="150" spans="1:21" ht="19.5" thickBot="1">
      <c r="A150" s="1">
        <v>150</v>
      </c>
      <c r="C150" s="25"/>
      <c r="D150" s="25"/>
      <c r="E150" s="39"/>
      <c r="F150" s="39"/>
      <c r="G150" s="92"/>
      <c r="H150" s="165" t="s">
        <v>202</v>
      </c>
      <c r="I150" s="215" t="s">
        <v>29</v>
      </c>
      <c r="J150" s="181">
        <v>1</v>
      </c>
      <c r="K150" s="166"/>
      <c r="M150" s="46" t="str">
        <f t="shared" si="15"/>
        <v>〇</v>
      </c>
      <c r="O150" s="24"/>
      <c r="T150" s="66"/>
      <c r="U150" s="66"/>
    </row>
    <row r="151" spans="1:21" ht="24.75" customHeight="1" thickBot="1">
      <c r="A151" s="1">
        <v>151</v>
      </c>
      <c r="C151" s="25"/>
      <c r="D151" s="25"/>
      <c r="E151" s="39"/>
      <c r="F151" s="39"/>
      <c r="G151" s="92"/>
      <c r="H151" s="165" t="s">
        <v>197</v>
      </c>
      <c r="I151" s="70" t="s">
        <v>29</v>
      </c>
      <c r="J151" s="78" t="s">
        <v>820</v>
      </c>
      <c r="K151" s="166"/>
      <c r="M151" s="46" t="str">
        <f t="shared" si="15"/>
        <v>〇</v>
      </c>
      <c r="O151" s="24"/>
      <c r="T151" s="66"/>
      <c r="U151" s="66"/>
    </row>
    <row r="152" spans="1:21" ht="19.5" thickBot="1">
      <c r="A152" s="1">
        <v>152</v>
      </c>
      <c r="C152" s="25"/>
      <c r="D152" s="25"/>
      <c r="E152" s="39"/>
      <c r="F152" s="39"/>
      <c r="G152" s="92"/>
      <c r="H152" s="133" t="s">
        <v>203</v>
      </c>
      <c r="I152" s="64" t="str">
        <f>IF(J29="はい","C",IF(J29="いいえ","-","C／-"))</f>
        <v>C</v>
      </c>
      <c r="J152" s="181">
        <v>1</v>
      </c>
      <c r="K152" s="166"/>
      <c r="M152" s="46" t="str">
        <f t="shared" si="15"/>
        <v>〇</v>
      </c>
      <c r="O152" s="24"/>
      <c r="T152" s="66"/>
      <c r="U152" s="66"/>
    </row>
    <row r="153" spans="1:21" ht="19.5" thickBot="1">
      <c r="A153" s="1">
        <v>153</v>
      </c>
      <c r="C153" s="25"/>
      <c r="D153" s="25"/>
      <c r="E153" s="39"/>
      <c r="F153" s="39"/>
      <c r="G153" s="92"/>
      <c r="H153" s="165" t="s">
        <v>200</v>
      </c>
      <c r="I153" s="125" t="s">
        <v>29</v>
      </c>
      <c r="J153" s="181">
        <v>1</v>
      </c>
      <c r="K153" s="166"/>
      <c r="M153" s="46" t="str">
        <f t="shared" si="15"/>
        <v>〇</v>
      </c>
      <c r="O153" s="24"/>
      <c r="T153" s="66"/>
      <c r="U153" s="66"/>
    </row>
    <row r="154" spans="1:21" ht="19.5" thickBot="1">
      <c r="A154" s="1">
        <v>154</v>
      </c>
      <c r="C154" s="25"/>
      <c r="D154" s="25"/>
      <c r="E154" s="39"/>
      <c r="F154" s="39"/>
      <c r="G154" s="92"/>
      <c r="H154" s="163" t="s">
        <v>204</v>
      </c>
      <c r="I154" s="64" t="str">
        <f>IF(J29="はい","C",IF(J29="いいえ","-","C／-"))</f>
        <v>C</v>
      </c>
      <c r="J154" s="181">
        <v>0</v>
      </c>
      <c r="K154" s="166"/>
      <c r="M154" s="46" t="str">
        <f t="shared" si="15"/>
        <v>〇</v>
      </c>
      <c r="O154" s="24"/>
      <c r="T154" s="66"/>
      <c r="U154" s="66"/>
    </row>
    <row r="155" spans="1:21" ht="19.5" thickBot="1">
      <c r="A155" s="1">
        <v>155</v>
      </c>
      <c r="C155" s="25"/>
      <c r="D155" s="25"/>
      <c r="E155" s="39"/>
      <c r="F155" s="39"/>
      <c r="G155" s="92"/>
      <c r="H155" s="165" t="s">
        <v>205</v>
      </c>
      <c r="I155" s="164" t="s">
        <v>29</v>
      </c>
      <c r="J155" s="181">
        <v>0</v>
      </c>
      <c r="K155" s="166"/>
      <c r="M155" s="46" t="str">
        <f t="shared" si="15"/>
        <v>〇</v>
      </c>
      <c r="O155" s="24"/>
      <c r="T155" s="66"/>
      <c r="U155" s="66"/>
    </row>
    <row r="156" spans="1:21" ht="24.75" customHeight="1" thickBot="1">
      <c r="A156" s="1">
        <v>156</v>
      </c>
      <c r="C156" s="25"/>
      <c r="D156" s="25"/>
      <c r="E156" s="39"/>
      <c r="F156" s="39"/>
      <c r="G156" s="92"/>
      <c r="H156" s="185" t="s">
        <v>197</v>
      </c>
      <c r="I156" s="161" t="s">
        <v>29</v>
      </c>
      <c r="J156" s="78" t="s">
        <v>820</v>
      </c>
      <c r="K156" s="166"/>
      <c r="M156" s="46" t="str">
        <f t="shared" si="15"/>
        <v>〇</v>
      </c>
      <c r="O156" s="24"/>
      <c r="T156" s="66"/>
      <c r="U156" s="66"/>
    </row>
    <row r="157" spans="1:21" ht="19.5" thickBot="1">
      <c r="A157" s="1">
        <v>157</v>
      </c>
      <c r="C157" s="25"/>
      <c r="D157" s="25"/>
      <c r="E157" s="39"/>
      <c r="F157" s="216" t="s">
        <v>18</v>
      </c>
      <c r="G157" s="99"/>
      <c r="H157" s="217" t="s">
        <v>206</v>
      </c>
      <c r="I157" s="64" t="s">
        <v>16</v>
      </c>
      <c r="J157" s="181">
        <v>2</v>
      </c>
      <c r="K157" s="166" t="s">
        <v>207</v>
      </c>
      <c r="M157" s="46" t="str">
        <f t="shared" ref="M157:M168" si="16">+IF(I157="A",IF(ISBLANK(J157),"未入力あり",IF(J157&gt;=1,"○","×")),"")</f>
        <v>○</v>
      </c>
      <c r="O157" s="24"/>
      <c r="T157" s="66"/>
      <c r="U157" s="66"/>
    </row>
    <row r="158" spans="1:21" ht="19.5" thickBot="1">
      <c r="A158" s="1">
        <v>158</v>
      </c>
      <c r="C158" s="25"/>
      <c r="D158" s="25"/>
      <c r="E158" s="39"/>
      <c r="F158" s="39"/>
      <c r="G158" s="92"/>
      <c r="H158" s="218" t="s">
        <v>200</v>
      </c>
      <c r="I158" s="164" t="s">
        <v>29</v>
      </c>
      <c r="J158" s="181">
        <v>0</v>
      </c>
      <c r="K158" s="166"/>
      <c r="M158" s="46" t="str">
        <f t="shared" si="15"/>
        <v>〇</v>
      </c>
      <c r="O158" s="24"/>
      <c r="T158" s="66"/>
      <c r="U158" s="66"/>
    </row>
    <row r="159" spans="1:21" ht="14.25" thickBot="1">
      <c r="A159" s="1">
        <v>159</v>
      </c>
      <c r="C159" s="25"/>
      <c r="D159" s="25"/>
      <c r="E159" s="39"/>
      <c r="F159" s="39"/>
      <c r="G159" s="92"/>
      <c r="H159" s="163" t="s">
        <v>208</v>
      </c>
      <c r="I159" s="164" t="s">
        <v>48</v>
      </c>
      <c r="J159" s="139" t="s">
        <v>819</v>
      </c>
      <c r="K159" s="166"/>
      <c r="M159" s="46" t="str">
        <f t="shared" si="15"/>
        <v>〇</v>
      </c>
      <c r="O159" s="24"/>
      <c r="T159" s="66"/>
      <c r="U159" s="66"/>
    </row>
    <row r="160" spans="1:21" ht="19.5" thickBot="1">
      <c r="A160" s="1">
        <v>160</v>
      </c>
      <c r="C160" s="25"/>
      <c r="D160" s="25"/>
      <c r="E160" s="39"/>
      <c r="F160" s="39"/>
      <c r="G160" s="92"/>
      <c r="H160" s="165" t="s">
        <v>209</v>
      </c>
      <c r="I160" s="164" t="s">
        <v>29</v>
      </c>
      <c r="J160" s="181">
        <v>1</v>
      </c>
      <c r="K160" s="166"/>
      <c r="M160" s="46" t="str">
        <f t="shared" si="15"/>
        <v>〇</v>
      </c>
      <c r="O160" s="24"/>
      <c r="T160" s="66"/>
      <c r="U160" s="66"/>
    </row>
    <row r="161" spans="1:21" ht="19.5" thickBot="1">
      <c r="A161" s="1">
        <v>161</v>
      </c>
      <c r="C161" s="25"/>
      <c r="D161" s="25"/>
      <c r="E161" s="39"/>
      <c r="F161" s="39"/>
      <c r="G161" s="92"/>
      <c r="H161" s="165" t="s">
        <v>210</v>
      </c>
      <c r="I161" s="164" t="s">
        <v>29</v>
      </c>
      <c r="J161" s="181">
        <v>1</v>
      </c>
      <c r="K161" s="166"/>
      <c r="M161" s="46" t="str">
        <f t="shared" si="15"/>
        <v>〇</v>
      </c>
      <c r="O161" s="24"/>
      <c r="T161" s="66"/>
      <c r="U161" s="66"/>
    </row>
    <row r="162" spans="1:21" ht="19.5" thickBot="1">
      <c r="A162" s="1">
        <v>162</v>
      </c>
      <c r="C162" s="25"/>
      <c r="D162" s="25"/>
      <c r="E162" s="39"/>
      <c r="F162" s="39"/>
      <c r="G162" s="92"/>
      <c r="H162" s="218" t="s">
        <v>197</v>
      </c>
      <c r="I162" s="161" t="s">
        <v>29</v>
      </c>
      <c r="J162" s="78" t="s">
        <v>820</v>
      </c>
      <c r="K162" s="166"/>
      <c r="M162" s="46" t="str">
        <f t="shared" si="15"/>
        <v>〇</v>
      </c>
      <c r="O162" s="24"/>
      <c r="T162" s="66"/>
      <c r="U162" s="66"/>
    </row>
    <row r="163" spans="1:21" ht="19.5" thickBot="1">
      <c r="A163" s="1">
        <v>163</v>
      </c>
      <c r="C163" s="25"/>
      <c r="D163" s="25"/>
      <c r="E163" s="39"/>
      <c r="F163" s="39"/>
      <c r="G163" s="92"/>
      <c r="H163" s="52" t="s">
        <v>211</v>
      </c>
      <c r="I163" s="64" t="s">
        <v>16</v>
      </c>
      <c r="J163" s="181">
        <v>4</v>
      </c>
      <c r="K163" s="166" t="s">
        <v>207</v>
      </c>
      <c r="M163" s="46" t="str">
        <f>+IF(I163="A",IF(ISBLANK(J163),"未入力あり",IF(J163&gt;=1,"○","×")),"")</f>
        <v>○</v>
      </c>
      <c r="O163" s="24"/>
      <c r="T163" s="66"/>
      <c r="U163" s="66"/>
    </row>
    <row r="164" spans="1:21" ht="14.25" thickBot="1">
      <c r="A164" s="1">
        <v>164</v>
      </c>
      <c r="C164" s="25"/>
      <c r="D164" s="25"/>
      <c r="E164" s="39"/>
      <c r="F164" s="39"/>
      <c r="G164" s="92"/>
      <c r="H164" s="133" t="s">
        <v>212</v>
      </c>
      <c r="I164" s="164" t="s">
        <v>48</v>
      </c>
      <c r="J164" s="139" t="s">
        <v>819</v>
      </c>
      <c r="K164" s="166"/>
      <c r="M164" s="46" t="str">
        <f t="shared" si="15"/>
        <v>〇</v>
      </c>
      <c r="O164" s="24"/>
      <c r="T164" s="66"/>
      <c r="U164" s="66"/>
    </row>
    <row r="165" spans="1:21" ht="19.5" thickBot="1">
      <c r="A165" s="1">
        <v>165</v>
      </c>
      <c r="C165" s="25"/>
      <c r="D165" s="25"/>
      <c r="E165" s="39"/>
      <c r="F165" s="39"/>
      <c r="G165" s="92"/>
      <c r="H165" s="165" t="s">
        <v>213</v>
      </c>
      <c r="I165" s="164" t="s">
        <v>29</v>
      </c>
      <c r="J165" s="181">
        <v>0</v>
      </c>
      <c r="K165" s="166"/>
      <c r="M165" s="46" t="str">
        <f t="shared" si="15"/>
        <v>〇</v>
      </c>
      <c r="O165" s="24"/>
      <c r="T165" s="66"/>
      <c r="U165" s="66"/>
    </row>
    <row r="166" spans="1:21" ht="19.5" thickBot="1">
      <c r="A166" s="1">
        <v>166</v>
      </c>
      <c r="C166" s="25"/>
      <c r="D166" s="25"/>
      <c r="E166" s="39"/>
      <c r="F166" s="39"/>
      <c r="G166" s="92"/>
      <c r="H166" s="165" t="s">
        <v>214</v>
      </c>
      <c r="I166" s="164" t="s">
        <v>29</v>
      </c>
      <c r="J166" s="181">
        <v>0</v>
      </c>
      <c r="K166" s="166"/>
      <c r="M166" s="46" t="str">
        <f t="shared" si="15"/>
        <v>〇</v>
      </c>
      <c r="O166" s="24"/>
      <c r="T166" s="66"/>
      <c r="U166" s="66"/>
    </row>
    <row r="167" spans="1:21" ht="19.5" thickBot="1">
      <c r="A167" s="1">
        <v>167</v>
      </c>
      <c r="C167" s="25"/>
      <c r="D167" s="25"/>
      <c r="E167" s="39"/>
      <c r="F167" s="39"/>
      <c r="G167" s="92"/>
      <c r="H167" s="195" t="s">
        <v>197</v>
      </c>
      <c r="I167" s="125" t="s">
        <v>29</v>
      </c>
      <c r="J167" s="78" t="s">
        <v>820</v>
      </c>
      <c r="K167" s="175"/>
      <c r="M167" s="46" t="str">
        <f t="shared" si="15"/>
        <v>〇</v>
      </c>
      <c r="O167" s="24"/>
      <c r="T167" s="66"/>
      <c r="U167" s="66"/>
    </row>
    <row r="168" spans="1:21" ht="19.5" thickBot="1">
      <c r="A168" s="1">
        <v>168</v>
      </c>
      <c r="C168" s="25"/>
      <c r="D168" s="25"/>
      <c r="E168" s="39"/>
      <c r="F168" s="40" t="s">
        <v>26</v>
      </c>
      <c r="G168" s="41"/>
      <c r="H168" s="52" t="s">
        <v>215</v>
      </c>
      <c r="I168" s="64" t="s">
        <v>16</v>
      </c>
      <c r="J168" s="181">
        <v>2</v>
      </c>
      <c r="K168" s="176" t="s">
        <v>207</v>
      </c>
      <c r="M168" s="46" t="str">
        <f t="shared" si="16"/>
        <v>○</v>
      </c>
      <c r="O168" s="24"/>
      <c r="T168" s="66"/>
      <c r="U168" s="66"/>
    </row>
    <row r="169" spans="1:21" ht="19.5" thickBot="1">
      <c r="A169" s="1">
        <v>169</v>
      </c>
      <c r="C169" s="25"/>
      <c r="D169" s="25"/>
      <c r="E169" s="39"/>
      <c r="F169" s="39"/>
      <c r="G169" s="92"/>
      <c r="H169" s="133" t="s">
        <v>216</v>
      </c>
      <c r="I169" s="161" t="s">
        <v>167</v>
      </c>
      <c r="J169" s="181">
        <v>2</v>
      </c>
      <c r="K169" s="166" t="s">
        <v>207</v>
      </c>
      <c r="M169" s="46" t="str">
        <f>+IF(I169="A",IF(ISBLANK(J169),"未入力あり",IF(J169&gt;=1,"○","×")),"")</f>
        <v>○</v>
      </c>
      <c r="O169" s="24"/>
      <c r="T169" s="66"/>
      <c r="U169" s="66"/>
    </row>
    <row r="170" spans="1:21" ht="19.5" thickBot="1">
      <c r="A170" s="1">
        <v>170</v>
      </c>
      <c r="C170" s="25"/>
      <c r="D170" s="25"/>
      <c r="E170" s="39"/>
      <c r="F170" s="39"/>
      <c r="G170" s="92"/>
      <c r="H170" s="165" t="s">
        <v>217</v>
      </c>
      <c r="I170" s="164" t="s">
        <v>29</v>
      </c>
      <c r="J170" s="181">
        <v>0</v>
      </c>
      <c r="K170" s="166"/>
      <c r="M170" s="46" t="str">
        <f t="shared" ref="M170:M208" si="17">IF(ISBLANK(J170),"未入力あり","〇")</f>
        <v>〇</v>
      </c>
      <c r="O170" s="24"/>
      <c r="T170" s="66"/>
      <c r="U170" s="66"/>
    </row>
    <row r="171" spans="1:21" ht="19.5" thickBot="1">
      <c r="A171" s="1">
        <v>171</v>
      </c>
      <c r="C171" s="25"/>
      <c r="D171" s="25"/>
      <c r="E171" s="39"/>
      <c r="F171" s="39"/>
      <c r="G171" s="92"/>
      <c r="H171" s="165" t="s">
        <v>218</v>
      </c>
      <c r="I171" s="164" t="s">
        <v>29</v>
      </c>
      <c r="J171" s="181">
        <v>1</v>
      </c>
      <c r="K171" s="166"/>
      <c r="M171" s="46" t="str">
        <f t="shared" si="17"/>
        <v>〇</v>
      </c>
      <c r="O171" s="24"/>
      <c r="T171" s="66"/>
      <c r="U171" s="66"/>
    </row>
    <row r="172" spans="1:21" ht="19.5" thickBot="1">
      <c r="A172" s="1">
        <v>172</v>
      </c>
      <c r="C172" s="25"/>
      <c r="D172" s="25"/>
      <c r="E172" s="39"/>
      <c r="F172" s="39"/>
      <c r="G172" s="92"/>
      <c r="H172" s="165" t="s">
        <v>219</v>
      </c>
      <c r="I172" s="164" t="s">
        <v>29</v>
      </c>
      <c r="J172" s="181">
        <v>0</v>
      </c>
      <c r="K172" s="166"/>
      <c r="M172" s="46" t="str">
        <f t="shared" si="17"/>
        <v>〇</v>
      </c>
      <c r="O172" s="24"/>
      <c r="T172" s="66"/>
      <c r="U172" s="66"/>
    </row>
    <row r="173" spans="1:21" ht="57" thickBot="1">
      <c r="A173" s="1">
        <v>173</v>
      </c>
      <c r="C173" s="25"/>
      <c r="D173" s="25"/>
      <c r="E173" s="25"/>
      <c r="F173" s="39"/>
      <c r="G173" s="92"/>
      <c r="H173" s="185" t="s">
        <v>197</v>
      </c>
      <c r="I173" s="161" t="s">
        <v>29</v>
      </c>
      <c r="J173" s="78" t="s">
        <v>822</v>
      </c>
      <c r="K173" s="166"/>
      <c r="M173" s="46" t="str">
        <f t="shared" si="17"/>
        <v>〇</v>
      </c>
      <c r="O173" s="24"/>
      <c r="T173" s="66"/>
      <c r="U173" s="66"/>
    </row>
    <row r="174" spans="1:21" ht="19.5" thickBot="1">
      <c r="A174" s="1">
        <v>174</v>
      </c>
      <c r="C174" s="25"/>
      <c r="D174" s="25"/>
      <c r="E174" s="25"/>
      <c r="F174" s="40" t="s">
        <v>37</v>
      </c>
      <c r="G174" s="41"/>
      <c r="H174" s="52" t="s">
        <v>220</v>
      </c>
      <c r="I174" s="64" t="s">
        <v>48</v>
      </c>
      <c r="J174" s="181">
        <v>4</v>
      </c>
      <c r="K174" s="166"/>
      <c r="M174" s="46" t="str">
        <f t="shared" si="17"/>
        <v>〇</v>
      </c>
      <c r="O174" s="24"/>
      <c r="T174" s="66"/>
      <c r="U174" s="66"/>
    </row>
    <row r="175" spans="1:21" ht="14.25" thickBot="1">
      <c r="A175" s="1">
        <v>175</v>
      </c>
      <c r="C175" s="25"/>
      <c r="D175" s="25"/>
      <c r="E175" s="25"/>
      <c r="F175" s="39"/>
      <c r="G175" s="92"/>
      <c r="H175" s="160" t="s">
        <v>221</v>
      </c>
      <c r="I175" s="164" t="s">
        <v>48</v>
      </c>
      <c r="J175" s="139" t="s">
        <v>818</v>
      </c>
      <c r="K175" s="166"/>
      <c r="M175" s="46" t="str">
        <f t="shared" si="17"/>
        <v>〇</v>
      </c>
      <c r="O175" s="24"/>
      <c r="T175" s="66"/>
      <c r="U175" s="66"/>
    </row>
    <row r="176" spans="1:21" ht="19.5" thickBot="1">
      <c r="A176" s="1">
        <v>176</v>
      </c>
      <c r="C176" s="25"/>
      <c r="D176" s="25"/>
      <c r="E176" s="25"/>
      <c r="F176" s="39"/>
      <c r="G176" s="92"/>
      <c r="H176" s="165" t="s">
        <v>222</v>
      </c>
      <c r="I176" s="164" t="s">
        <v>29</v>
      </c>
      <c r="J176" s="181">
        <v>1</v>
      </c>
      <c r="K176" s="166"/>
      <c r="M176" s="46" t="str">
        <f t="shared" si="17"/>
        <v>〇</v>
      </c>
      <c r="O176" s="24"/>
      <c r="T176" s="66"/>
      <c r="U176" s="66"/>
    </row>
    <row r="177" spans="1:21" ht="57" thickBot="1">
      <c r="A177" s="1">
        <v>177</v>
      </c>
      <c r="C177" s="25"/>
      <c r="D177" s="25"/>
      <c r="E177" s="25"/>
      <c r="F177" s="39"/>
      <c r="G177" s="92"/>
      <c r="H177" s="185" t="s">
        <v>223</v>
      </c>
      <c r="I177" s="161" t="s">
        <v>29</v>
      </c>
      <c r="J177" s="632" t="s">
        <v>823</v>
      </c>
      <c r="K177" s="166"/>
      <c r="M177" s="46" t="str">
        <f t="shared" si="17"/>
        <v>〇</v>
      </c>
      <c r="O177" s="24"/>
      <c r="T177" s="66"/>
      <c r="U177" s="66"/>
    </row>
    <row r="178" spans="1:21" ht="19.5" thickBot="1">
      <c r="A178" s="1">
        <v>178</v>
      </c>
      <c r="C178" s="25"/>
      <c r="D178" s="25"/>
      <c r="E178" s="25"/>
      <c r="F178" s="39"/>
      <c r="G178" s="92"/>
      <c r="H178" s="52" t="s">
        <v>224</v>
      </c>
      <c r="I178" s="64" t="s">
        <v>48</v>
      </c>
      <c r="J178" s="181">
        <v>2</v>
      </c>
      <c r="K178" s="166"/>
      <c r="M178" s="46" t="str">
        <f t="shared" si="17"/>
        <v>〇</v>
      </c>
      <c r="O178" s="24"/>
      <c r="T178" s="66"/>
      <c r="U178" s="66"/>
    </row>
    <row r="179" spans="1:21" ht="14.25" thickBot="1">
      <c r="A179" s="1">
        <v>179</v>
      </c>
      <c r="C179" s="25"/>
      <c r="D179" s="25"/>
      <c r="E179" s="25"/>
      <c r="F179" s="39"/>
      <c r="G179" s="92"/>
      <c r="H179" s="160" t="s">
        <v>225</v>
      </c>
      <c r="I179" s="161" t="s">
        <v>48</v>
      </c>
      <c r="J179" s="139" t="s">
        <v>818</v>
      </c>
      <c r="K179" s="166"/>
      <c r="M179" s="46" t="str">
        <f t="shared" si="17"/>
        <v>〇</v>
      </c>
      <c r="O179" s="24"/>
      <c r="T179" s="66"/>
      <c r="U179" s="66"/>
    </row>
    <row r="180" spans="1:21" ht="19.5" thickBot="1">
      <c r="A180" s="1">
        <v>180</v>
      </c>
      <c r="C180" s="25"/>
      <c r="D180" s="25"/>
      <c r="E180" s="25"/>
      <c r="F180" s="39"/>
      <c r="G180" s="92"/>
      <c r="H180" s="165" t="s">
        <v>226</v>
      </c>
      <c r="I180" s="164" t="s">
        <v>53</v>
      </c>
      <c r="J180" s="181">
        <v>2</v>
      </c>
      <c r="K180" s="166"/>
      <c r="M180" s="46" t="str">
        <f t="shared" si="17"/>
        <v>〇</v>
      </c>
      <c r="O180" s="24"/>
      <c r="T180" s="66"/>
      <c r="U180" s="66"/>
    </row>
    <row r="181" spans="1:21" ht="14.25" thickBot="1">
      <c r="A181" s="1">
        <v>181</v>
      </c>
      <c r="C181" s="25"/>
      <c r="D181" s="25"/>
      <c r="E181" s="25"/>
      <c r="F181" s="39"/>
      <c r="G181" s="92"/>
      <c r="H181" s="163" t="s">
        <v>227</v>
      </c>
      <c r="I181" s="219" t="s">
        <v>48</v>
      </c>
      <c r="J181" s="139" t="s">
        <v>819</v>
      </c>
      <c r="K181" s="166"/>
      <c r="M181" s="46" t="str">
        <f t="shared" si="17"/>
        <v>〇</v>
      </c>
      <c r="O181" s="24"/>
      <c r="T181" s="66"/>
      <c r="U181" s="66"/>
    </row>
    <row r="182" spans="1:21" ht="19.5" thickBot="1">
      <c r="A182" s="1">
        <v>182</v>
      </c>
      <c r="C182" s="25"/>
      <c r="D182" s="25"/>
      <c r="E182" s="25"/>
      <c r="F182" s="47"/>
      <c r="G182" s="69"/>
      <c r="H182" s="195" t="s">
        <v>226</v>
      </c>
      <c r="I182" s="220" t="s">
        <v>53</v>
      </c>
      <c r="J182" s="181">
        <v>0</v>
      </c>
      <c r="K182" s="166"/>
      <c r="M182" s="46" t="str">
        <f t="shared" si="17"/>
        <v>〇</v>
      </c>
      <c r="O182" s="24"/>
      <c r="T182" s="66"/>
      <c r="U182" s="66"/>
    </row>
    <row r="183" spans="1:21" ht="19.5" thickBot="1">
      <c r="A183" s="1">
        <v>183</v>
      </c>
      <c r="C183" s="25"/>
      <c r="D183" s="25"/>
      <c r="E183" s="25"/>
      <c r="F183" s="39" t="s">
        <v>39</v>
      </c>
      <c r="G183" s="92"/>
      <c r="H183" s="52" t="s">
        <v>228</v>
      </c>
      <c r="I183" s="161" t="s">
        <v>229</v>
      </c>
      <c r="J183" s="181">
        <v>1</v>
      </c>
      <c r="K183" s="166"/>
      <c r="M183" s="46" t="str">
        <f t="shared" si="17"/>
        <v>〇</v>
      </c>
      <c r="O183" s="24"/>
      <c r="T183" s="66"/>
      <c r="U183" s="66"/>
    </row>
    <row r="184" spans="1:21" ht="14.25" thickBot="1">
      <c r="A184" s="1">
        <v>184</v>
      </c>
      <c r="C184" s="25"/>
      <c r="D184" s="25"/>
      <c r="E184" s="25"/>
      <c r="F184" s="39"/>
      <c r="G184" s="92"/>
      <c r="H184" s="163" t="s">
        <v>230</v>
      </c>
      <c r="I184" s="221" t="s">
        <v>29</v>
      </c>
      <c r="J184" s="139" t="s">
        <v>818</v>
      </c>
      <c r="K184" s="166"/>
      <c r="M184" s="46" t="str">
        <f t="shared" si="17"/>
        <v>〇</v>
      </c>
      <c r="O184" s="24"/>
      <c r="T184" s="66"/>
      <c r="U184" s="66"/>
    </row>
    <row r="185" spans="1:21" ht="19.5" thickBot="1">
      <c r="A185" s="1">
        <v>185</v>
      </c>
      <c r="C185" s="25"/>
      <c r="D185" s="25"/>
      <c r="E185" s="25"/>
      <c r="F185" s="39"/>
      <c r="G185" s="92"/>
      <c r="H185" s="218" t="s">
        <v>231</v>
      </c>
      <c r="I185" s="221" t="s">
        <v>29</v>
      </c>
      <c r="J185" s="181">
        <v>1</v>
      </c>
      <c r="K185" s="166"/>
      <c r="M185" s="46" t="str">
        <f t="shared" si="17"/>
        <v>〇</v>
      </c>
      <c r="O185" s="24"/>
      <c r="T185" s="66"/>
      <c r="U185" s="66"/>
    </row>
    <row r="186" spans="1:21" ht="14.25" thickBot="1">
      <c r="A186" s="1">
        <v>186</v>
      </c>
      <c r="C186" s="25"/>
      <c r="D186" s="25"/>
      <c r="E186" s="25"/>
      <c r="F186" s="39"/>
      <c r="G186" s="92"/>
      <c r="H186" s="179" t="s">
        <v>232</v>
      </c>
      <c r="I186" s="221" t="s">
        <v>29</v>
      </c>
      <c r="J186" s="139" t="s">
        <v>818</v>
      </c>
      <c r="K186" s="166"/>
      <c r="M186" s="46" t="str">
        <f t="shared" si="17"/>
        <v>〇</v>
      </c>
      <c r="O186" s="24"/>
      <c r="T186" s="66"/>
      <c r="U186" s="66"/>
    </row>
    <row r="187" spans="1:21" ht="19.5" thickBot="1">
      <c r="A187" s="1">
        <v>187</v>
      </c>
      <c r="C187" s="25"/>
      <c r="D187" s="25"/>
      <c r="E187" s="25"/>
      <c r="F187" s="39"/>
      <c r="G187" s="92"/>
      <c r="H187" s="218" t="s">
        <v>231</v>
      </c>
      <c r="I187" s="221" t="s">
        <v>29</v>
      </c>
      <c r="J187" s="181">
        <v>1</v>
      </c>
      <c r="K187" s="222"/>
      <c r="M187" s="46" t="str">
        <f t="shared" si="17"/>
        <v>〇</v>
      </c>
      <c r="O187" s="24"/>
      <c r="T187" s="66"/>
      <c r="U187" s="66"/>
    </row>
    <row r="188" spans="1:21" ht="19.5" thickBot="1">
      <c r="A188" s="1">
        <v>188</v>
      </c>
      <c r="C188" s="25"/>
      <c r="D188" s="25"/>
      <c r="E188" s="25"/>
      <c r="F188" s="47"/>
      <c r="G188" s="69"/>
      <c r="H188" s="195" t="s">
        <v>197</v>
      </c>
      <c r="I188" s="96" t="s">
        <v>29</v>
      </c>
      <c r="J188" s="78" t="s">
        <v>820</v>
      </c>
      <c r="K188" s="182"/>
      <c r="M188" s="46" t="str">
        <f t="shared" si="17"/>
        <v>〇</v>
      </c>
      <c r="O188" s="24"/>
      <c r="T188" s="66"/>
      <c r="U188" s="66"/>
    </row>
    <row r="189" spans="1:21" ht="19.5" thickBot="1">
      <c r="A189" s="1">
        <v>189</v>
      </c>
      <c r="C189" s="25"/>
      <c r="D189" s="25"/>
      <c r="E189" s="25"/>
      <c r="F189" s="39" t="s">
        <v>61</v>
      </c>
      <c r="G189" s="92"/>
      <c r="H189" s="160" t="s">
        <v>233</v>
      </c>
      <c r="I189" s="64" t="str">
        <f>IF(J31="はい","A",IF(J31="いいえ","-","A／-"))</f>
        <v>A</v>
      </c>
      <c r="J189" s="181">
        <v>4</v>
      </c>
      <c r="K189" s="162" t="s">
        <v>234</v>
      </c>
      <c r="M189" s="102" t="str">
        <f>+IF(I189="A",IF(ISBLANK(J189),"未入力あり",IF(J189&gt;=1,"○","×")),"")</f>
        <v>○</v>
      </c>
      <c r="O189" s="24"/>
      <c r="T189" s="66"/>
      <c r="U189" s="66"/>
    </row>
    <row r="190" spans="1:21" ht="19.5" thickBot="1">
      <c r="A190" s="1">
        <v>190</v>
      </c>
      <c r="C190" s="25"/>
      <c r="D190" s="25"/>
      <c r="E190" s="25"/>
      <c r="F190" s="39"/>
      <c r="G190" s="92"/>
      <c r="H190" s="165" t="s">
        <v>235</v>
      </c>
      <c r="I190" s="164" t="s">
        <v>29</v>
      </c>
      <c r="J190" s="181">
        <v>4</v>
      </c>
      <c r="K190" s="166"/>
      <c r="M190" s="46" t="str">
        <f t="shared" si="17"/>
        <v>〇</v>
      </c>
      <c r="O190" s="24"/>
      <c r="T190" s="66"/>
      <c r="U190" s="66"/>
    </row>
    <row r="191" spans="1:21" ht="19.5" thickBot="1">
      <c r="A191" s="1">
        <v>191</v>
      </c>
      <c r="C191" s="25"/>
      <c r="D191" s="25"/>
      <c r="E191" s="25"/>
      <c r="F191" s="39"/>
      <c r="G191" s="92"/>
      <c r="H191" s="165" t="s">
        <v>236</v>
      </c>
      <c r="I191" s="164" t="s">
        <v>29</v>
      </c>
      <c r="J191" s="181">
        <v>4</v>
      </c>
      <c r="K191" s="166"/>
      <c r="M191" s="46" t="str">
        <f t="shared" si="17"/>
        <v>〇</v>
      </c>
      <c r="O191" s="24"/>
      <c r="T191" s="66"/>
      <c r="U191" s="66"/>
    </row>
    <row r="192" spans="1:21" ht="14.25" thickBot="1">
      <c r="A192" s="1">
        <v>192</v>
      </c>
      <c r="C192" s="25"/>
      <c r="D192" s="25"/>
      <c r="E192" s="25"/>
      <c r="F192" s="39"/>
      <c r="G192" s="92"/>
      <c r="H192" s="163" t="s">
        <v>237</v>
      </c>
      <c r="I192" s="164" t="s">
        <v>48</v>
      </c>
      <c r="J192" s="139" t="s">
        <v>818</v>
      </c>
      <c r="K192" s="166"/>
      <c r="M192" s="46" t="str">
        <f t="shared" si="17"/>
        <v>〇</v>
      </c>
      <c r="O192" s="24"/>
      <c r="T192" s="66"/>
      <c r="U192" s="66"/>
    </row>
    <row r="193" spans="1:21" ht="19.5" thickBot="1">
      <c r="A193" s="1">
        <v>193</v>
      </c>
      <c r="C193" s="25"/>
      <c r="D193" s="25"/>
      <c r="E193" s="25"/>
      <c r="F193" s="39"/>
      <c r="G193" s="92"/>
      <c r="H193" s="165" t="s">
        <v>238</v>
      </c>
      <c r="I193" s="164" t="s">
        <v>29</v>
      </c>
      <c r="J193" s="181">
        <v>4</v>
      </c>
      <c r="K193" s="166"/>
      <c r="M193" s="46" t="str">
        <f t="shared" si="17"/>
        <v>〇</v>
      </c>
      <c r="O193" s="24"/>
      <c r="T193" s="66"/>
      <c r="U193" s="66"/>
    </row>
    <row r="194" spans="1:21" ht="19.5" thickBot="1">
      <c r="A194" s="1">
        <v>194</v>
      </c>
      <c r="C194" s="25"/>
      <c r="D194" s="25"/>
      <c r="E194" s="25"/>
      <c r="F194" s="47"/>
      <c r="G194" s="48"/>
      <c r="H194" s="195" t="s">
        <v>197</v>
      </c>
      <c r="I194" s="125" t="s">
        <v>29</v>
      </c>
      <c r="J194" s="78" t="s">
        <v>820</v>
      </c>
      <c r="K194" s="71"/>
      <c r="M194" s="46" t="str">
        <f t="shared" si="17"/>
        <v>〇</v>
      </c>
      <c r="O194" s="24"/>
      <c r="T194" s="66"/>
      <c r="U194" s="66"/>
    </row>
    <row r="195" spans="1:21" ht="19.5" thickBot="1">
      <c r="A195" s="1">
        <v>195</v>
      </c>
      <c r="C195" s="25"/>
      <c r="D195" s="25"/>
      <c r="E195" s="25"/>
      <c r="F195" s="39" t="s">
        <v>67</v>
      </c>
      <c r="G195" s="92"/>
      <c r="H195" s="160" t="s">
        <v>239</v>
      </c>
      <c r="I195" s="161" t="s">
        <v>53</v>
      </c>
      <c r="J195" s="181">
        <v>9</v>
      </c>
      <c r="K195" s="162"/>
      <c r="M195" s="46" t="str">
        <f t="shared" si="17"/>
        <v>〇</v>
      </c>
      <c r="O195" s="24"/>
      <c r="T195" s="66"/>
      <c r="U195" s="67"/>
    </row>
    <row r="196" spans="1:21" ht="19.5" thickBot="1">
      <c r="A196" s="1">
        <v>196</v>
      </c>
      <c r="C196" s="25"/>
      <c r="D196" s="25"/>
      <c r="E196" s="25"/>
      <c r="F196" s="39"/>
      <c r="G196" s="92"/>
      <c r="H196" s="218" t="s">
        <v>240</v>
      </c>
      <c r="I196" s="178" t="s">
        <v>53</v>
      </c>
      <c r="J196" s="181">
        <v>4</v>
      </c>
      <c r="K196" s="179"/>
      <c r="M196" s="46" t="str">
        <f t="shared" si="17"/>
        <v>〇</v>
      </c>
      <c r="O196" s="24"/>
      <c r="T196" s="66"/>
      <c r="U196" s="67"/>
    </row>
    <row r="197" spans="1:21" ht="19.5" thickBot="1">
      <c r="A197" s="1">
        <v>197</v>
      </c>
      <c r="C197" s="25"/>
      <c r="D197" s="25"/>
      <c r="E197" s="25"/>
      <c r="F197" s="39"/>
      <c r="G197" s="92"/>
      <c r="H197" s="165" t="s">
        <v>241</v>
      </c>
      <c r="I197" s="164" t="s">
        <v>53</v>
      </c>
      <c r="J197" s="181">
        <v>3</v>
      </c>
      <c r="K197" s="163"/>
      <c r="M197" s="46" t="str">
        <f t="shared" si="17"/>
        <v>〇</v>
      </c>
      <c r="O197" s="24"/>
      <c r="T197" s="66"/>
      <c r="U197" s="67"/>
    </row>
    <row r="198" spans="1:21" ht="19.5" thickBot="1">
      <c r="A198" s="1">
        <v>198</v>
      </c>
      <c r="C198" s="25"/>
      <c r="D198" s="186"/>
      <c r="E198" s="186"/>
      <c r="F198" s="47"/>
      <c r="G198" s="48"/>
      <c r="H198" s="195" t="s">
        <v>242</v>
      </c>
      <c r="I198" s="70" t="s">
        <v>53</v>
      </c>
      <c r="J198" s="181">
        <v>2</v>
      </c>
      <c r="K198" s="71"/>
      <c r="M198" s="46" t="str">
        <f t="shared" si="17"/>
        <v>〇</v>
      </c>
      <c r="O198" s="24"/>
      <c r="T198" s="66"/>
      <c r="U198" s="67"/>
    </row>
    <row r="199" spans="1:21" ht="14.25" thickBot="1">
      <c r="A199" s="1">
        <v>199</v>
      </c>
      <c r="C199" s="25"/>
      <c r="D199" s="26" t="s">
        <v>243</v>
      </c>
      <c r="E199" s="27" t="s">
        <v>244</v>
      </c>
      <c r="F199" s="188"/>
      <c r="G199" s="188"/>
      <c r="H199" s="189"/>
      <c r="I199" s="192"/>
      <c r="J199" s="193"/>
      <c r="K199" s="194"/>
      <c r="O199" s="24"/>
    </row>
    <row r="200" spans="1:21" ht="14.25" thickBot="1">
      <c r="A200" s="1">
        <v>200</v>
      </c>
      <c r="C200" s="25"/>
      <c r="D200" s="39"/>
      <c r="E200" s="32" t="s">
        <v>12</v>
      </c>
      <c r="F200" s="34"/>
      <c r="G200" s="34"/>
      <c r="H200" s="42" t="s">
        <v>245</v>
      </c>
      <c r="I200" s="77" t="s">
        <v>53</v>
      </c>
      <c r="J200" s="139" t="s">
        <v>819</v>
      </c>
      <c r="K200" s="176"/>
      <c r="M200" s="46" t="str">
        <f t="shared" si="17"/>
        <v>〇</v>
      </c>
      <c r="O200" s="24"/>
    </row>
    <row r="201" spans="1:21" ht="27.75" thickBot="1">
      <c r="A201" s="1">
        <v>201</v>
      </c>
      <c r="C201" s="25"/>
      <c r="D201" s="39"/>
      <c r="E201" s="32" t="s">
        <v>42</v>
      </c>
      <c r="F201" s="34"/>
      <c r="G201" s="34"/>
      <c r="H201" s="42" t="s">
        <v>246</v>
      </c>
      <c r="I201" s="77" t="s">
        <v>151</v>
      </c>
      <c r="J201" s="139" t="s">
        <v>819</v>
      </c>
      <c r="K201" s="176"/>
      <c r="M201" s="46" t="str">
        <f t="shared" si="17"/>
        <v>〇</v>
      </c>
      <c r="O201" s="24"/>
    </row>
    <row r="202" spans="1:21" ht="14.25" thickBot="1">
      <c r="A202" s="1">
        <v>202</v>
      </c>
      <c r="C202" s="25"/>
      <c r="D202" s="39"/>
      <c r="E202" s="207"/>
      <c r="F202" s="223"/>
      <c r="G202" s="223"/>
      <c r="H202" s="49" t="s">
        <v>247</v>
      </c>
      <c r="I202" s="125" t="s">
        <v>53</v>
      </c>
      <c r="J202" s="139" t="s">
        <v>819</v>
      </c>
      <c r="K202" s="71"/>
      <c r="M202" s="46" t="str">
        <f t="shared" si="17"/>
        <v>〇</v>
      </c>
      <c r="O202" s="24"/>
    </row>
    <row r="203" spans="1:21" ht="27.75" thickBot="1">
      <c r="A203" s="1">
        <v>203</v>
      </c>
      <c r="C203" s="25"/>
      <c r="D203" s="39"/>
      <c r="E203" s="224" t="s">
        <v>74</v>
      </c>
      <c r="F203" s="225"/>
      <c r="G203" s="225"/>
      <c r="H203" s="74" t="s">
        <v>248</v>
      </c>
      <c r="I203" s="75" t="s">
        <v>16</v>
      </c>
      <c r="J203" s="139" t="s">
        <v>818</v>
      </c>
      <c r="K203" s="76"/>
      <c r="M203" s="46" t="str">
        <f>+IF(I203="A",IF(ISBLANK(J203),"未入力あり",IF(J203="はい","○","×")),"")</f>
        <v>○</v>
      </c>
      <c r="O203" s="24"/>
    </row>
    <row r="204" spans="1:21" ht="14.25" thickBot="1">
      <c r="A204" s="1">
        <v>204</v>
      </c>
      <c r="C204" s="25"/>
      <c r="D204" s="39"/>
      <c r="E204" s="207" t="s">
        <v>112</v>
      </c>
      <c r="F204" s="223"/>
      <c r="G204" s="223"/>
      <c r="H204" s="160" t="s">
        <v>249</v>
      </c>
      <c r="I204" s="161" t="s">
        <v>151</v>
      </c>
      <c r="J204" s="139" t="s">
        <v>819</v>
      </c>
      <c r="K204" s="162"/>
      <c r="M204" s="46" t="str">
        <f t="shared" si="17"/>
        <v>〇</v>
      </c>
      <c r="O204" s="24"/>
    </row>
    <row r="205" spans="1:21" ht="14.25" thickBot="1">
      <c r="A205" s="1">
        <v>205</v>
      </c>
      <c r="C205" s="25"/>
      <c r="D205" s="39"/>
      <c r="E205" s="207"/>
      <c r="F205" s="223"/>
      <c r="G205" s="223"/>
      <c r="H205" s="133" t="s">
        <v>250</v>
      </c>
      <c r="I205" s="134" t="s">
        <v>151</v>
      </c>
      <c r="J205" s="139" t="s">
        <v>819</v>
      </c>
      <c r="K205" s="163"/>
      <c r="M205" s="46" t="str">
        <f t="shared" si="17"/>
        <v>〇</v>
      </c>
      <c r="O205" s="24"/>
    </row>
    <row r="206" spans="1:21" ht="14.25" thickBot="1">
      <c r="A206" s="1">
        <v>206</v>
      </c>
      <c r="C206" s="25"/>
      <c r="D206" s="39"/>
      <c r="E206" s="207"/>
      <c r="F206" s="223"/>
      <c r="G206" s="223"/>
      <c r="H206" s="165" t="s">
        <v>251</v>
      </c>
      <c r="I206" s="134" t="s">
        <v>29</v>
      </c>
      <c r="J206" s="139" t="s">
        <v>819</v>
      </c>
      <c r="K206" s="163"/>
      <c r="M206" s="46" t="str">
        <f t="shared" si="17"/>
        <v>〇</v>
      </c>
      <c r="O206" s="24"/>
    </row>
    <row r="207" spans="1:21" ht="14.25" thickBot="1">
      <c r="A207" s="1">
        <v>207</v>
      </c>
      <c r="C207" s="25"/>
      <c r="D207" s="25"/>
      <c r="E207" s="226"/>
      <c r="F207" s="223"/>
      <c r="G207" s="223"/>
      <c r="H207" s="165" t="s">
        <v>252</v>
      </c>
      <c r="I207" s="134" t="s">
        <v>29</v>
      </c>
      <c r="J207" s="139" t="s">
        <v>819</v>
      </c>
      <c r="K207" s="163"/>
      <c r="M207" s="46" t="str">
        <f t="shared" si="17"/>
        <v>〇</v>
      </c>
      <c r="O207" s="24"/>
    </row>
    <row r="208" spans="1:21" ht="41.25" thickBot="1">
      <c r="A208" s="1">
        <v>208</v>
      </c>
      <c r="C208" s="25"/>
      <c r="D208" s="25"/>
      <c r="E208" s="226"/>
      <c r="F208" s="223"/>
      <c r="G208" s="223"/>
      <c r="H208" s="160" t="s">
        <v>253</v>
      </c>
      <c r="I208" s="161" t="str">
        <f>IF(AND(J206="はい",J207="はい"),"-","B")</f>
        <v>B</v>
      </c>
      <c r="J208" s="139" t="s">
        <v>818</v>
      </c>
      <c r="K208" s="162" t="s">
        <v>254</v>
      </c>
      <c r="M208" s="46" t="str">
        <f t="shared" si="17"/>
        <v>〇</v>
      </c>
      <c r="O208" s="24"/>
    </row>
    <row r="209" spans="1:21" ht="14.25" thickBot="1">
      <c r="A209" s="1">
        <v>209</v>
      </c>
      <c r="C209" s="18">
        <v>2</v>
      </c>
      <c r="D209" s="227" t="s">
        <v>255</v>
      </c>
      <c r="E209" s="228"/>
      <c r="F209" s="228"/>
      <c r="G209" s="228"/>
      <c r="H209" s="229"/>
      <c r="I209" s="22"/>
      <c r="J209" s="230"/>
      <c r="K209" s="23"/>
      <c r="O209" s="24"/>
    </row>
    <row r="210" spans="1:21" ht="14.25" thickBot="1">
      <c r="A210" s="1">
        <v>210</v>
      </c>
      <c r="C210" s="39"/>
      <c r="D210" s="231" t="s">
        <v>10</v>
      </c>
      <c r="E210" s="187"/>
      <c r="F210" s="188"/>
      <c r="G210" s="188"/>
      <c r="H210" s="189"/>
      <c r="I210" s="30"/>
      <c r="J210" s="190"/>
      <c r="K210" s="31"/>
      <c r="O210" s="24"/>
    </row>
    <row r="211" spans="1:21" ht="14.25" thickBot="1">
      <c r="A211" s="1">
        <v>211</v>
      </c>
      <c r="C211" s="39"/>
      <c r="D211" s="39"/>
      <c r="E211" s="83" t="s">
        <v>256</v>
      </c>
      <c r="F211" s="84"/>
      <c r="G211" s="85"/>
      <c r="H211" s="42"/>
      <c r="I211" s="43" t="s">
        <v>16</v>
      </c>
      <c r="J211" s="44" t="s">
        <v>818</v>
      </c>
      <c r="K211" s="45"/>
      <c r="M211" s="46" t="str">
        <f t="shared" ref="M211" si="18">+IF(I211="A",IF(ISBLANK(J211),"未入力あり",IF(J211="はい","○","×")),"")</f>
        <v>○</v>
      </c>
      <c r="O211" s="24"/>
    </row>
    <row r="212" spans="1:21" ht="32.25" customHeight="1" thickBot="1">
      <c r="A212" s="1">
        <v>212</v>
      </c>
      <c r="C212" s="39"/>
      <c r="D212" s="39"/>
      <c r="E212" s="39"/>
      <c r="F212" s="117" t="s">
        <v>14</v>
      </c>
      <c r="G212" s="232"/>
      <c r="H212" s="233" t="s">
        <v>257</v>
      </c>
      <c r="I212" s="138" t="s">
        <v>16</v>
      </c>
      <c r="J212" s="65">
        <v>1095</v>
      </c>
      <c r="K212" s="119" t="s">
        <v>258</v>
      </c>
      <c r="M212" s="46" t="str">
        <f>+IF(I212="A",IF(ISBLANK(J212),"未入力あり",IF(J212&gt;=200,"○","×")),"")</f>
        <v>○</v>
      </c>
      <c r="O212" s="24"/>
      <c r="T212" s="66"/>
      <c r="U212" s="66"/>
    </row>
    <row r="213" spans="1:21" ht="46.5" customHeight="1" thickBot="1">
      <c r="A213" s="1">
        <v>213</v>
      </c>
      <c r="C213" s="39"/>
      <c r="D213" s="39"/>
      <c r="E213" s="39"/>
      <c r="F213" s="117" t="s">
        <v>18</v>
      </c>
      <c r="G213" s="232"/>
      <c r="H213" s="233" t="s">
        <v>259</v>
      </c>
      <c r="I213" s="138" t="s">
        <v>16</v>
      </c>
      <c r="J213" s="65">
        <v>528</v>
      </c>
      <c r="K213" s="119" t="s">
        <v>260</v>
      </c>
      <c r="M213" s="46" t="str">
        <f t="shared" ref="M213" si="19">+IF(I213="A",IF(ISBLANK(J213),"未入力あり",IF(J213&gt;=200,"○","×")),"")</f>
        <v>○</v>
      </c>
      <c r="O213" s="24"/>
      <c r="T213" s="66"/>
      <c r="U213" s="66"/>
    </row>
    <row r="214" spans="1:21" ht="41.25" thickBot="1">
      <c r="A214" s="1">
        <v>214</v>
      </c>
      <c r="C214" s="39"/>
      <c r="D214" s="39"/>
      <c r="E214" s="39"/>
      <c r="F214" s="40" t="s">
        <v>26</v>
      </c>
      <c r="G214" s="99"/>
      <c r="H214" s="233" t="s">
        <v>261</v>
      </c>
      <c r="I214" s="43" t="s">
        <v>16</v>
      </c>
      <c r="J214" s="65">
        <v>692</v>
      </c>
      <c r="K214" s="45" t="s">
        <v>262</v>
      </c>
      <c r="M214" s="46" t="str">
        <f>+IF(I214="A",IF(ISBLANK(J214),"未入力あり",IF(J214&gt;=400,"○","×")),"")</f>
        <v>○</v>
      </c>
      <c r="O214" s="24"/>
      <c r="T214" s="66"/>
      <c r="U214" s="66"/>
    </row>
    <row r="215" spans="1:21" ht="45.75" customHeight="1" thickBot="1">
      <c r="A215" s="1">
        <v>215</v>
      </c>
      <c r="C215" s="39"/>
      <c r="D215" s="39"/>
      <c r="E215" s="39"/>
      <c r="F215" s="47"/>
      <c r="G215" s="69"/>
      <c r="H215" s="234" t="s">
        <v>263</v>
      </c>
      <c r="I215" s="235" t="s">
        <v>29</v>
      </c>
      <c r="J215" s="65">
        <v>387</v>
      </c>
      <c r="K215" s="45"/>
      <c r="M215" s="46" t="str">
        <f t="shared" ref="M215:M217" si="20">IF(ISBLANK(J215),"未入力あり","〇")</f>
        <v>〇</v>
      </c>
      <c r="O215" s="24"/>
      <c r="T215" s="66"/>
      <c r="U215" s="67"/>
    </row>
    <row r="216" spans="1:21" ht="27.75" thickBot="1">
      <c r="A216" s="1">
        <v>216</v>
      </c>
      <c r="C216" s="39"/>
      <c r="D216" s="39"/>
      <c r="E216" s="39"/>
      <c r="F216" s="117" t="s">
        <v>37</v>
      </c>
      <c r="G216" s="232"/>
      <c r="H216" s="233" t="s">
        <v>264</v>
      </c>
      <c r="I216" s="138" t="s">
        <v>16</v>
      </c>
      <c r="J216" s="65">
        <v>36</v>
      </c>
      <c r="K216" s="119" t="s">
        <v>265</v>
      </c>
      <c r="M216" s="46" t="str">
        <f>+IF(I216="A",IF(ISBLANK(J216),"未入力あり",IF(J216&gt;=35,"○","×")),"")</f>
        <v>○</v>
      </c>
      <c r="O216" s="24"/>
      <c r="T216" s="66"/>
      <c r="U216" s="66"/>
    </row>
    <row r="217" spans="1:21" ht="19.5" thickBot="1">
      <c r="A217" s="1">
        <v>217</v>
      </c>
      <c r="C217" s="47"/>
      <c r="D217" s="47"/>
      <c r="E217" s="47"/>
      <c r="F217" s="236"/>
      <c r="G217" s="237"/>
      <c r="H217" s="238" t="s">
        <v>266</v>
      </c>
      <c r="I217" s="125" t="s">
        <v>29</v>
      </c>
      <c r="J217" s="200">
        <v>12</v>
      </c>
      <c r="K217" s="51" t="s">
        <v>267</v>
      </c>
      <c r="M217" s="46" t="str">
        <f t="shared" si="20"/>
        <v>〇</v>
      </c>
      <c r="O217" s="239"/>
    </row>
    <row r="218" spans="1:21" ht="14.25" thickBot="1">
      <c r="A218" s="1">
        <v>218</v>
      </c>
      <c r="C218" s="18">
        <v>3</v>
      </c>
      <c r="D218" s="227" t="s">
        <v>268</v>
      </c>
      <c r="E218" s="228"/>
      <c r="F218" s="228"/>
      <c r="G218" s="228"/>
      <c r="H218" s="229"/>
      <c r="I218" s="240"/>
      <c r="J218" s="230"/>
      <c r="K218" s="23"/>
      <c r="O218" s="24"/>
    </row>
    <row r="219" spans="1:21" ht="14.25" thickBot="1">
      <c r="A219" s="1">
        <v>219</v>
      </c>
      <c r="C219" s="39"/>
      <c r="D219" s="241" t="s">
        <v>269</v>
      </c>
      <c r="E219" s="188"/>
      <c r="F219" s="188"/>
      <c r="G219" s="188"/>
      <c r="H219" s="52" t="s">
        <v>270</v>
      </c>
      <c r="I219" s="64" t="s">
        <v>16</v>
      </c>
      <c r="J219" s="44" t="s">
        <v>818</v>
      </c>
      <c r="K219" s="126"/>
      <c r="M219" s="46" t="str">
        <f t="shared" ref="M219:M225" si="21">+IF(I219="A",IF(ISBLANK(J219),"未入力あり",IF(J219="はい","○","×")),"")</f>
        <v>○</v>
      </c>
      <c r="O219" s="24"/>
    </row>
    <row r="220" spans="1:21" ht="14.25" thickBot="1">
      <c r="A220" s="1">
        <v>220</v>
      </c>
      <c r="C220" s="39"/>
      <c r="D220" s="242"/>
      <c r="E220" s="243"/>
      <c r="F220" s="243"/>
      <c r="G220" s="243"/>
      <c r="H220" s="133" t="s">
        <v>271</v>
      </c>
      <c r="I220" s="134" t="s">
        <v>16</v>
      </c>
      <c r="J220" s="44" t="s">
        <v>818</v>
      </c>
      <c r="K220" s="135"/>
      <c r="M220" s="46" t="str">
        <f t="shared" si="21"/>
        <v>○</v>
      </c>
      <c r="O220" s="24"/>
    </row>
    <row r="221" spans="1:21" ht="14.25" thickBot="1">
      <c r="A221" s="1">
        <v>221</v>
      </c>
      <c r="C221" s="39"/>
      <c r="D221" s="242"/>
      <c r="E221" s="243"/>
      <c r="F221" s="243"/>
      <c r="G221" s="243"/>
      <c r="H221" s="49" t="s">
        <v>272</v>
      </c>
      <c r="I221" s="125" t="s">
        <v>16</v>
      </c>
      <c r="J221" s="44" t="s">
        <v>818</v>
      </c>
      <c r="K221" s="51"/>
      <c r="M221" s="46" t="str">
        <f t="shared" si="21"/>
        <v>○</v>
      </c>
      <c r="O221" s="24"/>
    </row>
    <row r="222" spans="1:21" ht="27.75" thickBot="1">
      <c r="A222" s="1">
        <v>222</v>
      </c>
      <c r="C222" s="39"/>
      <c r="D222" s="241" t="s">
        <v>273</v>
      </c>
      <c r="E222" s="188"/>
      <c r="F222" s="188"/>
      <c r="G222" s="188"/>
      <c r="H222" s="42" t="s">
        <v>274</v>
      </c>
      <c r="I222" s="77" t="s">
        <v>16</v>
      </c>
      <c r="J222" s="44" t="s">
        <v>818</v>
      </c>
      <c r="K222" s="45"/>
      <c r="M222" s="46" t="str">
        <f t="shared" si="21"/>
        <v>○</v>
      </c>
      <c r="O222" s="24"/>
    </row>
    <row r="223" spans="1:21" ht="48" customHeight="1" thickBot="1">
      <c r="A223" s="1">
        <v>223</v>
      </c>
      <c r="C223" s="39"/>
      <c r="D223" s="241" t="s">
        <v>275</v>
      </c>
      <c r="E223" s="188"/>
      <c r="F223" s="188"/>
      <c r="G223" s="188"/>
      <c r="H223" s="42" t="s">
        <v>276</v>
      </c>
      <c r="I223" s="183" t="s">
        <v>16</v>
      </c>
      <c r="J223" s="44" t="s">
        <v>818</v>
      </c>
      <c r="K223" s="244"/>
      <c r="M223" s="46" t="str">
        <f t="shared" si="21"/>
        <v>○</v>
      </c>
      <c r="O223" s="24"/>
    </row>
    <row r="224" spans="1:21" ht="22.5" customHeight="1" thickBot="1">
      <c r="A224" s="1">
        <v>224</v>
      </c>
      <c r="C224" s="39"/>
      <c r="D224" s="242"/>
      <c r="E224" s="243"/>
      <c r="F224" s="243"/>
      <c r="G224" s="243"/>
      <c r="H224" s="133" t="s">
        <v>277</v>
      </c>
      <c r="I224" s="164" t="s">
        <v>29</v>
      </c>
      <c r="J224" s="44" t="s">
        <v>818</v>
      </c>
      <c r="K224" s="245"/>
      <c r="M224" s="46" t="str">
        <f t="shared" ref="M224:M230" si="22">IF(ISBLANK(J224),"未入力あり","〇")</f>
        <v>〇</v>
      </c>
      <c r="O224" s="24"/>
    </row>
    <row r="225" spans="1:21" ht="14.25" thickBot="1">
      <c r="A225" s="1">
        <v>225</v>
      </c>
      <c r="C225" s="39"/>
      <c r="D225" s="242"/>
      <c r="E225" s="243"/>
      <c r="F225" s="243"/>
      <c r="G225" s="243"/>
      <c r="H225" s="133" t="s">
        <v>278</v>
      </c>
      <c r="I225" s="161" t="s">
        <v>16</v>
      </c>
      <c r="J225" s="44" t="s">
        <v>818</v>
      </c>
      <c r="K225" s="118"/>
      <c r="M225" s="46" t="str">
        <f t="shared" si="21"/>
        <v>○</v>
      </c>
      <c r="O225" s="24"/>
      <c r="T225" s="66"/>
      <c r="U225" s="66"/>
    </row>
    <row r="226" spans="1:21" ht="19.5" thickBot="1">
      <c r="A226" s="1">
        <v>226</v>
      </c>
      <c r="C226" s="39"/>
      <c r="D226" s="242"/>
      <c r="E226" s="243"/>
      <c r="F226" s="243"/>
      <c r="G226" s="243"/>
      <c r="H226" s="246" t="s">
        <v>424</v>
      </c>
      <c r="I226" s="247" t="s">
        <v>29</v>
      </c>
      <c r="J226" s="65">
        <v>14</v>
      </c>
      <c r="K226" s="248"/>
      <c r="M226" s="46" t="str">
        <f t="shared" si="22"/>
        <v>〇</v>
      </c>
      <c r="O226" s="24"/>
      <c r="T226" s="66"/>
      <c r="U226" s="67"/>
    </row>
    <row r="227" spans="1:21" ht="19.5" thickBot="1">
      <c r="A227" s="1">
        <v>227</v>
      </c>
      <c r="C227" s="39"/>
      <c r="D227" s="242"/>
      <c r="E227" s="243"/>
      <c r="F227" s="243"/>
      <c r="G227" s="243"/>
      <c r="H227" s="106" t="s">
        <v>279</v>
      </c>
      <c r="I227" s="113" t="s">
        <v>29</v>
      </c>
      <c r="J227" s="65">
        <v>6</v>
      </c>
      <c r="K227" s="108"/>
      <c r="M227" s="46" t="str">
        <f t="shared" si="22"/>
        <v>〇</v>
      </c>
      <c r="O227" s="24"/>
      <c r="T227" s="66"/>
      <c r="U227" s="66"/>
    </row>
    <row r="228" spans="1:21" ht="19.5" thickBot="1">
      <c r="A228" s="1">
        <v>228</v>
      </c>
      <c r="C228" s="39"/>
      <c r="D228" s="242"/>
      <c r="E228" s="243"/>
      <c r="F228" s="243"/>
      <c r="G228" s="243"/>
      <c r="H228" s="249" t="s">
        <v>280</v>
      </c>
      <c r="I228" s="250" t="s">
        <v>29</v>
      </c>
      <c r="J228" s="334">
        <f>+IFERROR(J227/J226,"")</f>
        <v>0.42857142857142855</v>
      </c>
      <c r="K228" s="149"/>
      <c r="O228" s="24"/>
      <c r="T228" s="66"/>
      <c r="U228" s="66"/>
    </row>
    <row r="229" spans="1:21" ht="19.5" thickBot="1">
      <c r="A229" s="1">
        <v>229</v>
      </c>
      <c r="C229" s="39"/>
      <c r="D229" s="242"/>
      <c r="E229" s="243"/>
      <c r="F229" s="243"/>
      <c r="G229" s="243"/>
      <c r="H229" s="246" t="s">
        <v>281</v>
      </c>
      <c r="I229" s="247" t="s">
        <v>29</v>
      </c>
      <c r="J229" s="65">
        <v>58</v>
      </c>
      <c r="K229" s="248"/>
      <c r="M229" s="46" t="str">
        <f t="shared" si="22"/>
        <v>〇</v>
      </c>
      <c r="O229" s="24"/>
      <c r="T229" s="66"/>
      <c r="U229" s="66"/>
    </row>
    <row r="230" spans="1:21" ht="19.5" thickBot="1">
      <c r="A230" s="1">
        <v>230</v>
      </c>
      <c r="C230" s="39"/>
      <c r="D230" s="242"/>
      <c r="E230" s="243"/>
      <c r="F230" s="243"/>
      <c r="G230" s="243"/>
      <c r="H230" s="106" t="s">
        <v>279</v>
      </c>
      <c r="I230" s="113" t="s">
        <v>29</v>
      </c>
      <c r="J230" s="65">
        <v>52</v>
      </c>
      <c r="K230" s="108"/>
      <c r="M230" s="46" t="str">
        <f t="shared" si="22"/>
        <v>〇</v>
      </c>
      <c r="O230" s="24"/>
      <c r="T230" s="66"/>
      <c r="U230" s="66"/>
    </row>
    <row r="231" spans="1:21" ht="19.5" thickBot="1">
      <c r="A231" s="1">
        <v>231</v>
      </c>
      <c r="C231" s="39"/>
      <c r="D231" s="242"/>
      <c r="E231" s="243"/>
      <c r="F231" s="243"/>
      <c r="G231" s="243"/>
      <c r="H231" s="249" t="s">
        <v>280</v>
      </c>
      <c r="I231" s="250" t="s">
        <v>29</v>
      </c>
      <c r="J231" s="334">
        <f>+IFERROR(J230/J229,"")</f>
        <v>0.89655172413793105</v>
      </c>
      <c r="K231" s="149"/>
      <c r="O231" s="24"/>
      <c r="T231" s="66"/>
      <c r="U231" s="66"/>
    </row>
    <row r="232" spans="1:21" ht="14.25" thickBot="1">
      <c r="A232" s="1">
        <v>232</v>
      </c>
      <c r="C232" s="39"/>
      <c r="D232" s="242"/>
      <c r="E232" s="243"/>
      <c r="F232" s="243"/>
      <c r="G232" s="243"/>
      <c r="H232" s="133" t="s">
        <v>282</v>
      </c>
      <c r="I232" s="161" t="s">
        <v>16</v>
      </c>
      <c r="J232" s="44" t="s">
        <v>818</v>
      </c>
      <c r="K232" s="118"/>
      <c r="M232" s="46" t="str">
        <f t="shared" ref="M232:M238" si="23">+IF(I232="A",IF(ISBLANK(J232),"未入力あり",IF(J232="はい","○","×")),"")</f>
        <v>○</v>
      </c>
      <c r="O232" s="24"/>
    </row>
    <row r="233" spans="1:21" ht="75.75" thickBot="1">
      <c r="A233" s="1">
        <v>233</v>
      </c>
      <c r="C233" s="39"/>
      <c r="D233" s="242"/>
      <c r="E233" s="243"/>
      <c r="F233" s="243"/>
      <c r="G233" s="243"/>
      <c r="H233" s="165" t="s">
        <v>122</v>
      </c>
      <c r="I233" s="164" t="s">
        <v>29</v>
      </c>
      <c r="J233" s="78" t="s">
        <v>824</v>
      </c>
      <c r="K233" s="118"/>
      <c r="M233" s="46" t="str">
        <f t="shared" ref="M233" si="24">IF(ISBLANK(J233),"未入力あり","〇")</f>
        <v>〇</v>
      </c>
      <c r="O233" s="24"/>
    </row>
    <row r="234" spans="1:21" ht="14.25" thickBot="1">
      <c r="A234" s="1">
        <v>234</v>
      </c>
      <c r="C234" s="39"/>
      <c r="D234" s="242"/>
      <c r="E234" s="243"/>
      <c r="F234" s="243"/>
      <c r="G234" s="243"/>
      <c r="H234" s="49" t="s">
        <v>283</v>
      </c>
      <c r="I234" s="125" t="s">
        <v>16</v>
      </c>
      <c r="J234" s="44" t="s">
        <v>818</v>
      </c>
      <c r="K234" s="51"/>
      <c r="M234" s="46" t="str">
        <f t="shared" si="23"/>
        <v>○</v>
      </c>
      <c r="O234" s="24"/>
    </row>
    <row r="235" spans="1:21" ht="14.25" thickBot="1">
      <c r="A235" s="1">
        <v>235</v>
      </c>
      <c r="C235" s="39"/>
      <c r="D235" s="241" t="s">
        <v>284</v>
      </c>
      <c r="E235" s="188"/>
      <c r="F235" s="188"/>
      <c r="G235" s="188"/>
      <c r="H235" s="42" t="s">
        <v>285</v>
      </c>
      <c r="I235" s="77" t="s">
        <v>16</v>
      </c>
      <c r="J235" s="44" t="s">
        <v>818</v>
      </c>
      <c r="K235" s="45"/>
      <c r="M235" s="46" t="str">
        <f t="shared" si="23"/>
        <v>○</v>
      </c>
      <c r="O235" s="24"/>
    </row>
    <row r="236" spans="1:21" ht="33" customHeight="1" thickBot="1">
      <c r="A236" s="1">
        <v>236</v>
      </c>
      <c r="C236" s="39"/>
      <c r="D236" s="241" t="s">
        <v>286</v>
      </c>
      <c r="E236" s="188"/>
      <c r="F236" s="188"/>
      <c r="G236" s="251"/>
      <c r="H236" s="252" t="s">
        <v>287</v>
      </c>
      <c r="I236" s="77" t="s">
        <v>16</v>
      </c>
      <c r="J236" s="44" t="s">
        <v>818</v>
      </c>
      <c r="K236" s="119"/>
      <c r="M236" s="46" t="str">
        <f t="shared" si="23"/>
        <v>○</v>
      </c>
      <c r="O236" s="24"/>
    </row>
    <row r="237" spans="1:21" ht="33" customHeight="1" thickBot="1">
      <c r="A237" s="1">
        <v>237</v>
      </c>
      <c r="C237" s="39"/>
      <c r="D237" s="253"/>
      <c r="E237" s="254"/>
      <c r="F237" s="254"/>
      <c r="G237" s="255"/>
      <c r="H237" s="218" t="s">
        <v>288</v>
      </c>
      <c r="I237" s="70" t="s">
        <v>29</v>
      </c>
      <c r="J237" s="78" t="s">
        <v>825</v>
      </c>
      <c r="K237" s="118"/>
      <c r="M237" s="46" t="str">
        <f t="shared" ref="M237" si="25">IF(ISBLANK(J237),"未入力あり","〇")</f>
        <v>〇</v>
      </c>
      <c r="O237" s="24"/>
    </row>
    <row r="238" spans="1:21" ht="27.75" thickBot="1">
      <c r="A238" s="1">
        <v>238</v>
      </c>
      <c r="C238" s="39"/>
      <c r="D238" s="242" t="s">
        <v>289</v>
      </c>
      <c r="E238" s="243"/>
      <c r="F238" s="243"/>
      <c r="G238" s="243"/>
      <c r="H238" s="52" t="s">
        <v>290</v>
      </c>
      <c r="I238" s="161" t="s">
        <v>16</v>
      </c>
      <c r="J238" s="44" t="s">
        <v>818</v>
      </c>
      <c r="K238" s="244"/>
      <c r="M238" s="46" t="str">
        <f t="shared" si="23"/>
        <v>○</v>
      </c>
      <c r="O238" s="24"/>
    </row>
    <row r="239" spans="1:21" ht="14.25" thickBot="1">
      <c r="A239" s="1">
        <v>239</v>
      </c>
      <c r="C239" s="39"/>
      <c r="D239" s="242"/>
      <c r="E239" s="243"/>
      <c r="F239" s="243"/>
      <c r="G239" s="243"/>
      <c r="H239" s="177" t="s">
        <v>291</v>
      </c>
      <c r="I239" s="215" t="s">
        <v>53</v>
      </c>
      <c r="J239" s="44" t="s">
        <v>819</v>
      </c>
      <c r="K239" s="204"/>
      <c r="M239" s="46" t="str">
        <f t="shared" ref="M239:M241" si="26">IF(ISBLANK(J239),"未入力あり","〇")</f>
        <v>〇</v>
      </c>
      <c r="O239" s="24"/>
    </row>
    <row r="240" spans="1:21" ht="19.5" thickBot="1">
      <c r="A240" s="1">
        <v>240</v>
      </c>
      <c r="C240" s="39"/>
      <c r="D240" s="242"/>
      <c r="E240" s="243"/>
      <c r="F240" s="243"/>
      <c r="G240" s="256"/>
      <c r="H240" s="257" t="s">
        <v>292</v>
      </c>
      <c r="I240" s="115" t="s">
        <v>50</v>
      </c>
      <c r="J240" s="65">
        <v>6</v>
      </c>
      <c r="K240" s="116"/>
      <c r="M240" s="46" t="str">
        <f t="shared" si="26"/>
        <v>〇</v>
      </c>
      <c r="O240" s="24"/>
      <c r="T240" s="66"/>
      <c r="U240" s="67"/>
    </row>
    <row r="241" spans="1:21" ht="45.75" customHeight="1" thickBot="1">
      <c r="A241" s="1">
        <v>241</v>
      </c>
      <c r="C241" s="39"/>
      <c r="D241" s="253"/>
      <c r="E241" s="254"/>
      <c r="F241" s="254"/>
      <c r="G241" s="255"/>
      <c r="H241" s="95" t="s">
        <v>293</v>
      </c>
      <c r="I241" s="96" t="s">
        <v>50</v>
      </c>
      <c r="J241" s="78" t="s">
        <v>826</v>
      </c>
      <c r="K241" s="97"/>
      <c r="M241" s="46" t="str">
        <f t="shared" si="26"/>
        <v>〇</v>
      </c>
      <c r="O241" s="24"/>
    </row>
    <row r="242" spans="1:21" ht="14.25" thickBot="1">
      <c r="A242" s="1">
        <v>242</v>
      </c>
      <c r="C242" s="39"/>
      <c r="D242" s="242" t="s">
        <v>294</v>
      </c>
      <c r="E242" s="243"/>
      <c r="F242" s="243"/>
      <c r="G242" s="243"/>
      <c r="H242" s="160" t="s">
        <v>295</v>
      </c>
      <c r="I242" s="161" t="s">
        <v>16</v>
      </c>
      <c r="J242" s="44" t="s">
        <v>818</v>
      </c>
      <c r="K242" s="118"/>
      <c r="M242" s="46" t="str">
        <f t="shared" ref="M242" si="27">+IF(I242="A",IF(ISBLANK(J242),"未入力あり",IF(J242="はい","○","×")),"")</f>
        <v>○</v>
      </c>
      <c r="O242" s="24"/>
    </row>
    <row r="243" spans="1:21" ht="19.5" thickBot="1">
      <c r="A243" s="1">
        <v>243</v>
      </c>
      <c r="C243" s="39"/>
      <c r="D243" s="242"/>
      <c r="E243" s="243"/>
      <c r="F243" s="243"/>
      <c r="G243" s="256"/>
      <c r="H243" s="257" t="str">
        <f>H240</f>
        <v>令和５年１月１日～12月31日の開催回数</v>
      </c>
      <c r="I243" s="115" t="s">
        <v>50</v>
      </c>
      <c r="J243" s="65">
        <v>2</v>
      </c>
      <c r="K243" s="116"/>
      <c r="M243" s="46" t="str">
        <f t="shared" ref="M243:M248" si="28">IF(ISBLANK(J243),"未入力あり","〇")</f>
        <v>〇</v>
      </c>
      <c r="O243" s="24"/>
      <c r="T243" s="66"/>
      <c r="U243" s="67"/>
    </row>
    <row r="244" spans="1:21" ht="45.75" customHeight="1" thickBot="1">
      <c r="A244" s="1">
        <v>244</v>
      </c>
      <c r="C244" s="39"/>
      <c r="D244" s="242"/>
      <c r="E244" s="243"/>
      <c r="F244" s="243"/>
      <c r="G244" s="256"/>
      <c r="H244" s="257" t="str">
        <f>H241</f>
        <v>令和５年１月１日～12月31日の期間に実施した研修のうち、代表的な内容を一つ記載してください。</v>
      </c>
      <c r="I244" s="115" t="s">
        <v>50</v>
      </c>
      <c r="J244" s="78" t="s">
        <v>827</v>
      </c>
      <c r="K244" s="116"/>
      <c r="M244" s="46" t="str">
        <f t="shared" si="28"/>
        <v>〇</v>
      </c>
      <c r="O244" s="24"/>
    </row>
    <row r="245" spans="1:21" ht="24.6" customHeight="1" thickBot="1">
      <c r="A245" s="1">
        <v>245</v>
      </c>
      <c r="C245" s="39"/>
      <c r="D245" s="253"/>
      <c r="E245" s="254"/>
      <c r="F245" s="254"/>
      <c r="G245" s="255"/>
      <c r="H245" s="49" t="s">
        <v>296</v>
      </c>
      <c r="I245" s="125" t="s">
        <v>16</v>
      </c>
      <c r="J245" s="44" t="s">
        <v>818</v>
      </c>
      <c r="K245" s="51"/>
      <c r="M245" s="46" t="str">
        <f t="shared" ref="M245" si="29">+IF(I245="A",IF(ISBLANK(J245),"未入力あり",IF(J245="はい","○","×")),"")</f>
        <v>○</v>
      </c>
      <c r="O245" s="24"/>
    </row>
    <row r="246" spans="1:21" ht="26.45" customHeight="1" thickBot="1">
      <c r="A246" s="1">
        <v>246</v>
      </c>
      <c r="C246" s="39"/>
      <c r="D246" s="241" t="s">
        <v>297</v>
      </c>
      <c r="E246" s="188"/>
      <c r="F246" s="188"/>
      <c r="G246" s="251"/>
      <c r="H246" s="258" t="s">
        <v>298</v>
      </c>
      <c r="I246" s="121" t="s">
        <v>48</v>
      </c>
      <c r="J246" s="44" t="s">
        <v>819</v>
      </c>
      <c r="K246" s="105"/>
      <c r="M246" s="46" t="str">
        <f t="shared" si="28"/>
        <v>〇</v>
      </c>
      <c r="O246" s="24"/>
    </row>
    <row r="247" spans="1:21" ht="14.25" thickBot="1">
      <c r="A247" s="1">
        <v>247</v>
      </c>
      <c r="C247" s="39"/>
      <c r="D247" s="242"/>
      <c r="E247" s="243"/>
      <c r="F247" s="243"/>
      <c r="G247" s="256"/>
      <c r="H247" s="165" t="s">
        <v>299</v>
      </c>
      <c r="I247" s="259" t="s">
        <v>29</v>
      </c>
      <c r="J247" s="44" t="s">
        <v>819</v>
      </c>
      <c r="K247" s="244"/>
      <c r="M247" s="46" t="str">
        <f t="shared" si="28"/>
        <v>〇</v>
      </c>
      <c r="O247" s="24"/>
    </row>
    <row r="248" spans="1:21" ht="14.25" thickBot="1">
      <c r="A248" s="1">
        <v>248</v>
      </c>
      <c r="C248" s="47"/>
      <c r="D248" s="253"/>
      <c r="E248" s="254"/>
      <c r="F248" s="254"/>
      <c r="G248" s="255"/>
      <c r="H248" s="195" t="s">
        <v>300</v>
      </c>
      <c r="I248" s="260" t="s">
        <v>29</v>
      </c>
      <c r="J248" s="44" t="s">
        <v>819</v>
      </c>
      <c r="K248" s="261"/>
      <c r="M248" s="46" t="str">
        <f t="shared" si="28"/>
        <v>〇</v>
      </c>
      <c r="O248" s="24"/>
    </row>
    <row r="249" spans="1:21" ht="14.25" thickBot="1">
      <c r="A249" s="1">
        <v>249</v>
      </c>
      <c r="C249" s="18">
        <v>4</v>
      </c>
      <c r="D249" s="227" t="s">
        <v>301</v>
      </c>
      <c r="E249" s="228"/>
      <c r="F249" s="228"/>
      <c r="G249" s="228"/>
      <c r="H249" s="229"/>
      <c r="I249" s="240"/>
      <c r="J249" s="230"/>
      <c r="K249" s="23"/>
      <c r="O249" s="24"/>
    </row>
    <row r="250" spans="1:21" ht="14.25" thickBot="1">
      <c r="A250" s="1">
        <v>250</v>
      </c>
      <c r="C250" s="39"/>
      <c r="D250" s="231" t="s">
        <v>10</v>
      </c>
      <c r="E250" s="187" t="s">
        <v>302</v>
      </c>
      <c r="F250" s="188"/>
      <c r="G250" s="188"/>
      <c r="H250" s="189"/>
      <c r="I250" s="192"/>
      <c r="J250" s="190"/>
      <c r="K250" s="31"/>
      <c r="O250" s="24"/>
    </row>
    <row r="251" spans="1:21" ht="27.75" thickBot="1">
      <c r="A251" s="1">
        <v>251</v>
      </c>
      <c r="C251" s="39"/>
      <c r="D251" s="39"/>
      <c r="E251" s="92"/>
      <c r="F251" s="92"/>
      <c r="G251" s="92"/>
      <c r="H251" s="42" t="s">
        <v>303</v>
      </c>
      <c r="I251" s="77" t="s">
        <v>16</v>
      </c>
      <c r="J251" s="44" t="s">
        <v>818</v>
      </c>
      <c r="K251" s="45"/>
      <c r="M251" s="46" t="str">
        <f>+IF(I251="A",IF(ISBLANK(J251),"未入力あり",IF(J251="はい","○","×")),"")</f>
        <v>○</v>
      </c>
      <c r="O251" s="24"/>
    </row>
    <row r="252" spans="1:21" ht="14.25" thickBot="1">
      <c r="A252" s="1">
        <v>252</v>
      </c>
      <c r="C252" s="39"/>
      <c r="D252" s="39"/>
      <c r="E252" s="92"/>
      <c r="F252" s="92"/>
      <c r="G252" s="92"/>
      <c r="H252" s="133" t="s">
        <v>304</v>
      </c>
      <c r="I252" s="134" t="s">
        <v>16</v>
      </c>
      <c r="J252" s="44" t="s">
        <v>818</v>
      </c>
      <c r="K252" s="135"/>
      <c r="M252" s="46" t="str">
        <f t="shared" ref="M252" si="30">+IF(I252="A",IF(ISBLANK(J252),"未入力あり",IF(J252="はい","○","×")),"")</f>
        <v>○</v>
      </c>
      <c r="O252" s="24"/>
    </row>
    <row r="253" spans="1:21" ht="14.25" thickBot="1">
      <c r="A253" s="1">
        <v>253</v>
      </c>
      <c r="C253" s="39"/>
      <c r="D253" s="39"/>
      <c r="E253" s="92"/>
      <c r="F253" s="92"/>
      <c r="G253" s="92"/>
      <c r="H253" s="160" t="s">
        <v>305</v>
      </c>
      <c r="I253" s="121" t="s">
        <v>48</v>
      </c>
      <c r="J253" s="44" t="s">
        <v>818</v>
      </c>
      <c r="K253" s="105"/>
      <c r="M253" s="46" t="str">
        <f t="shared" ref="M253:M260" si="31">IF(ISBLANK(J253),"未入力あり","〇")</f>
        <v>〇</v>
      </c>
      <c r="O253" s="24"/>
    </row>
    <row r="254" spans="1:21" ht="32.25" customHeight="1" thickBot="1">
      <c r="A254" s="1">
        <v>254</v>
      </c>
      <c r="C254" s="39"/>
      <c r="D254" s="39"/>
      <c r="E254" s="92"/>
      <c r="F254" s="92"/>
      <c r="G254" s="92"/>
      <c r="H254" s="165" t="s">
        <v>306</v>
      </c>
      <c r="I254" s="161" t="s">
        <v>29</v>
      </c>
      <c r="J254" s="78" t="s">
        <v>828</v>
      </c>
      <c r="K254" s="118"/>
      <c r="M254" s="46" t="str">
        <f t="shared" si="31"/>
        <v>〇</v>
      </c>
      <c r="O254" s="24"/>
    </row>
    <row r="255" spans="1:21" ht="14.25" thickBot="1">
      <c r="A255" s="1">
        <v>255</v>
      </c>
      <c r="C255" s="39"/>
      <c r="D255" s="39"/>
      <c r="E255" s="48"/>
      <c r="F255" s="92"/>
      <c r="G255" s="92"/>
      <c r="H255" s="109" t="s">
        <v>307</v>
      </c>
      <c r="I255" s="113" t="s">
        <v>29</v>
      </c>
      <c r="J255" s="44" t="s">
        <v>818</v>
      </c>
      <c r="K255" s="108"/>
      <c r="M255" s="46" t="str">
        <f t="shared" si="31"/>
        <v>〇</v>
      </c>
      <c r="O255" s="24"/>
    </row>
    <row r="256" spans="1:21" ht="14.25" thickBot="1">
      <c r="A256" s="1">
        <v>256</v>
      </c>
      <c r="C256" s="39"/>
      <c r="D256" s="39"/>
      <c r="E256" s="32" t="s">
        <v>12</v>
      </c>
      <c r="F256" s="34"/>
      <c r="G256" s="34"/>
      <c r="H256" s="42" t="s">
        <v>308</v>
      </c>
      <c r="I256" s="77" t="s">
        <v>16</v>
      </c>
      <c r="J256" s="44" t="s">
        <v>818</v>
      </c>
      <c r="K256" s="244"/>
      <c r="M256" s="46" t="str">
        <f>+IF(I256="A",IF(ISBLANK(J256),"未入力あり",IF(J256="はい","○","×")),"")</f>
        <v>○</v>
      </c>
      <c r="O256" s="24"/>
    </row>
    <row r="257" spans="1:21" ht="14.25" thickBot="1">
      <c r="A257" s="1">
        <v>257</v>
      </c>
      <c r="C257" s="39"/>
      <c r="D257" s="39"/>
      <c r="E257" s="207"/>
      <c r="F257" s="223"/>
      <c r="G257" s="223"/>
      <c r="H257" s="133" t="s">
        <v>309</v>
      </c>
      <c r="I257" s="77" t="s">
        <v>29</v>
      </c>
      <c r="J257" s="44" t="s">
        <v>818</v>
      </c>
      <c r="K257" s="118"/>
      <c r="M257" s="46" t="str">
        <f>IF(ISBLANK(J257),"未入力あり","〇")</f>
        <v>〇</v>
      </c>
      <c r="O257" s="24"/>
    </row>
    <row r="258" spans="1:21" ht="45" customHeight="1" thickBot="1">
      <c r="A258" s="1">
        <v>258</v>
      </c>
      <c r="C258" s="39"/>
      <c r="D258" s="39"/>
      <c r="E258" s="207"/>
      <c r="F258" s="223"/>
      <c r="G258" s="223"/>
      <c r="H258" s="262" t="s">
        <v>310</v>
      </c>
      <c r="I258" s="64" t="str">
        <f>IF(J257="はい","C",IF(J257="いいえ","-","C／-"))</f>
        <v>C</v>
      </c>
      <c r="J258" s="44" t="s">
        <v>818</v>
      </c>
      <c r="K258" s="108"/>
      <c r="M258" s="46" t="str">
        <f t="shared" si="31"/>
        <v>〇</v>
      </c>
      <c r="O258" s="24"/>
    </row>
    <row r="259" spans="1:21" ht="19.5" thickBot="1">
      <c r="A259" s="1">
        <v>259</v>
      </c>
      <c r="C259" s="39"/>
      <c r="D259" s="39"/>
      <c r="E259" s="207"/>
      <c r="F259" s="223"/>
      <c r="G259" s="223"/>
      <c r="H259" s="249" t="s">
        <v>311</v>
      </c>
      <c r="I259" s="174" t="s">
        <v>48</v>
      </c>
      <c r="J259" s="65">
        <v>2</v>
      </c>
      <c r="K259" s="263" t="s">
        <v>312</v>
      </c>
      <c r="M259" s="46" t="str">
        <f t="shared" si="31"/>
        <v>〇</v>
      </c>
      <c r="O259" s="24"/>
    </row>
    <row r="260" spans="1:21" ht="14.25" thickBot="1">
      <c r="A260" s="1">
        <v>260</v>
      </c>
      <c r="C260" s="39"/>
      <c r="D260" s="39"/>
      <c r="E260" s="207"/>
      <c r="F260" s="223"/>
      <c r="G260" s="223"/>
      <c r="H260" s="264" t="s">
        <v>313</v>
      </c>
      <c r="I260" s="70" t="s">
        <v>29</v>
      </c>
      <c r="J260" s="44" t="s">
        <v>819</v>
      </c>
      <c r="K260" s="118"/>
      <c r="M260" s="46" t="str">
        <f t="shared" si="31"/>
        <v>〇</v>
      </c>
      <c r="O260" s="24"/>
      <c r="T260" s="66"/>
      <c r="U260" s="67"/>
    </row>
    <row r="261" spans="1:21" ht="14.25" thickBot="1">
      <c r="A261" s="1">
        <v>261</v>
      </c>
      <c r="C261" s="39"/>
      <c r="D261" s="39"/>
      <c r="E261" s="32" t="s">
        <v>42</v>
      </c>
      <c r="F261" s="34"/>
      <c r="G261" s="34"/>
      <c r="H261" s="42" t="s">
        <v>314</v>
      </c>
      <c r="I261" s="77" t="s">
        <v>16</v>
      </c>
      <c r="J261" s="44" t="s">
        <v>818</v>
      </c>
      <c r="K261" s="45"/>
      <c r="M261" s="46" t="str">
        <f t="shared" ref="M261:M271" si="32">+IF(I261="A",IF(ISBLANK(J261),"未入力あり",IF(J261="はい","○","×")),"")</f>
        <v>○</v>
      </c>
      <c r="O261" s="24"/>
    </row>
    <row r="262" spans="1:21" ht="36.6" customHeight="1" thickBot="1">
      <c r="A262" s="1">
        <v>262</v>
      </c>
      <c r="C262" s="39"/>
      <c r="D262" s="39"/>
      <c r="E262" s="32" t="s">
        <v>74</v>
      </c>
      <c r="F262" s="34"/>
      <c r="G262" s="34"/>
      <c r="H262" s="42" t="s">
        <v>315</v>
      </c>
      <c r="I262" s="77" t="s">
        <v>16</v>
      </c>
      <c r="J262" s="44" t="s">
        <v>818</v>
      </c>
      <c r="K262" s="45"/>
      <c r="M262" s="46" t="str">
        <f t="shared" si="32"/>
        <v>○</v>
      </c>
      <c r="O262" s="24"/>
    </row>
    <row r="263" spans="1:21" ht="18.75" customHeight="1" thickBot="1">
      <c r="A263" s="1">
        <v>263</v>
      </c>
      <c r="C263" s="39"/>
      <c r="D263" s="39"/>
      <c r="E263" s="207"/>
      <c r="F263" s="223"/>
      <c r="G263" s="223"/>
      <c r="H263" s="74" t="s">
        <v>316</v>
      </c>
      <c r="I263" s="75" t="s">
        <v>16</v>
      </c>
      <c r="J263" s="44" t="s">
        <v>818</v>
      </c>
      <c r="K263" s="119"/>
      <c r="M263" s="46" t="str">
        <f t="shared" si="32"/>
        <v>○</v>
      </c>
      <c r="O263" s="24"/>
    </row>
    <row r="264" spans="1:21" ht="14.25" thickBot="1">
      <c r="A264" s="1">
        <v>264</v>
      </c>
      <c r="C264" s="39"/>
      <c r="D264" s="39"/>
      <c r="E264" s="32" t="s">
        <v>112</v>
      </c>
      <c r="F264" s="34"/>
      <c r="G264" s="34"/>
      <c r="H264" s="42" t="s">
        <v>317</v>
      </c>
      <c r="I264" s="77" t="s">
        <v>16</v>
      </c>
      <c r="J264" s="44" t="s">
        <v>818</v>
      </c>
      <c r="K264" s="45"/>
      <c r="M264" s="46" t="str">
        <f t="shared" si="32"/>
        <v>○</v>
      </c>
      <c r="O264" s="24"/>
    </row>
    <row r="265" spans="1:21" ht="40.5" customHeight="1" thickBot="1">
      <c r="A265" s="1">
        <v>265</v>
      </c>
      <c r="C265" s="39"/>
      <c r="D265" s="39"/>
      <c r="E265" s="207"/>
      <c r="F265" s="40" t="s">
        <v>14</v>
      </c>
      <c r="G265" s="41"/>
      <c r="H265" s="42" t="s">
        <v>318</v>
      </c>
      <c r="I265" s="77" t="s">
        <v>48</v>
      </c>
      <c r="J265" s="44" t="s">
        <v>818</v>
      </c>
      <c r="K265" s="45"/>
      <c r="M265" s="46" t="str">
        <f t="shared" ref="M265" si="33">IF(ISBLANK(J265),"未入力あり","〇")</f>
        <v>〇</v>
      </c>
      <c r="O265" s="24"/>
    </row>
    <row r="266" spans="1:21" ht="31.15" customHeight="1" thickBot="1">
      <c r="A266" s="1">
        <v>266</v>
      </c>
      <c r="C266" s="39"/>
      <c r="D266" s="39"/>
      <c r="E266" s="207"/>
      <c r="F266" s="40" t="s">
        <v>18</v>
      </c>
      <c r="G266" s="41"/>
      <c r="H266" s="42" t="s">
        <v>319</v>
      </c>
      <c r="I266" s="77" t="s">
        <v>16</v>
      </c>
      <c r="J266" s="44" t="s">
        <v>818</v>
      </c>
      <c r="K266" s="45"/>
      <c r="M266" s="46" t="str">
        <f t="shared" si="32"/>
        <v>○</v>
      </c>
      <c r="O266" s="24"/>
    </row>
    <row r="267" spans="1:21" ht="14.25" thickBot="1">
      <c r="A267" s="1">
        <v>267</v>
      </c>
      <c r="C267" s="39"/>
      <c r="D267" s="39"/>
      <c r="E267" s="207"/>
      <c r="F267" s="117" t="s">
        <v>26</v>
      </c>
      <c r="G267" s="73"/>
      <c r="H267" s="74" t="s">
        <v>320</v>
      </c>
      <c r="I267" s="75" t="s">
        <v>16</v>
      </c>
      <c r="J267" s="44" t="s">
        <v>818</v>
      </c>
      <c r="K267" s="119"/>
      <c r="M267" s="46" t="str">
        <f t="shared" si="32"/>
        <v>○</v>
      </c>
      <c r="O267" s="24"/>
    </row>
    <row r="268" spans="1:21" ht="14.25" thickBot="1">
      <c r="A268" s="1">
        <v>268</v>
      </c>
      <c r="C268" s="39"/>
      <c r="D268" s="39"/>
      <c r="E268" s="207"/>
      <c r="F268" s="40" t="s">
        <v>37</v>
      </c>
      <c r="G268" s="99"/>
      <c r="H268" s="160" t="s">
        <v>321</v>
      </c>
      <c r="I268" s="161" t="s">
        <v>16</v>
      </c>
      <c r="J268" s="44" t="s">
        <v>818</v>
      </c>
      <c r="K268" s="244"/>
      <c r="M268" s="46" t="str">
        <f t="shared" si="32"/>
        <v>○</v>
      </c>
      <c r="O268" s="24"/>
    </row>
    <row r="269" spans="1:21" ht="24" customHeight="1" thickBot="1">
      <c r="A269" s="1">
        <v>269</v>
      </c>
      <c r="C269" s="39"/>
      <c r="D269" s="39"/>
      <c r="E269" s="207"/>
      <c r="F269" s="39"/>
      <c r="G269" s="184"/>
      <c r="H269" s="165" t="s">
        <v>322</v>
      </c>
      <c r="I269" s="164" t="s">
        <v>29</v>
      </c>
      <c r="J269" s="78" t="s">
        <v>828</v>
      </c>
      <c r="K269" s="245"/>
      <c r="M269" s="46" t="str">
        <f t="shared" ref="M269" si="34">IF(ISBLANK(J269),"未入力あり","〇")</f>
        <v>〇</v>
      </c>
      <c r="O269" s="24"/>
    </row>
    <row r="270" spans="1:21" ht="14.25" thickBot="1">
      <c r="A270" s="1">
        <v>270</v>
      </c>
      <c r="C270" s="39"/>
      <c r="D270" s="39"/>
      <c r="E270" s="207"/>
      <c r="F270" s="47"/>
      <c r="G270" s="69"/>
      <c r="H270" s="49" t="s">
        <v>323</v>
      </c>
      <c r="I270" s="70" t="s">
        <v>16</v>
      </c>
      <c r="J270" s="44" t="s">
        <v>818</v>
      </c>
      <c r="K270" s="51"/>
      <c r="M270" s="46" t="str">
        <f t="shared" si="32"/>
        <v>○</v>
      </c>
      <c r="O270" s="24"/>
    </row>
    <row r="271" spans="1:21" ht="14.25" thickBot="1">
      <c r="A271" s="1">
        <v>271</v>
      </c>
      <c r="C271" s="39"/>
      <c r="D271" s="39"/>
      <c r="E271" s="207"/>
      <c r="F271" s="39" t="s">
        <v>39</v>
      </c>
      <c r="G271" s="92"/>
      <c r="H271" s="160" t="s">
        <v>324</v>
      </c>
      <c r="I271" s="161" t="s">
        <v>16</v>
      </c>
      <c r="J271" s="44" t="s">
        <v>818</v>
      </c>
      <c r="K271" s="118"/>
      <c r="M271" s="46" t="str">
        <f t="shared" si="32"/>
        <v>○</v>
      </c>
      <c r="O271" s="24"/>
    </row>
    <row r="272" spans="1:21" ht="14.25" thickBot="1">
      <c r="A272" s="1">
        <v>272</v>
      </c>
      <c r="C272" s="39"/>
      <c r="D272" s="39"/>
      <c r="E272" s="32" t="s">
        <v>131</v>
      </c>
      <c r="F272" s="34"/>
      <c r="G272" s="34"/>
      <c r="H272" s="42" t="s">
        <v>325</v>
      </c>
      <c r="I272" s="77" t="s">
        <v>48</v>
      </c>
      <c r="J272" s="44" t="s">
        <v>818</v>
      </c>
      <c r="K272" s="45"/>
      <c r="M272" s="46" t="str">
        <f t="shared" ref="M272:M273" si="35">IF(ISBLANK(J272),"未入力あり","〇")</f>
        <v>〇</v>
      </c>
      <c r="O272" s="24"/>
    </row>
    <row r="273" spans="1:15" ht="27.75" thickBot="1">
      <c r="A273" s="1">
        <v>273</v>
      </c>
      <c r="C273" s="39"/>
      <c r="D273" s="39"/>
      <c r="E273" s="236"/>
      <c r="F273" s="209"/>
      <c r="G273" s="209"/>
      <c r="H273" s="49" t="s">
        <v>326</v>
      </c>
      <c r="I273" s="70" t="s">
        <v>48</v>
      </c>
      <c r="J273" s="44" t="s">
        <v>818</v>
      </c>
      <c r="K273" s="51"/>
      <c r="M273" s="46" t="str">
        <f t="shared" si="35"/>
        <v>〇</v>
      </c>
      <c r="O273" s="24"/>
    </row>
    <row r="274" spans="1:15" ht="27.75" thickBot="1">
      <c r="A274" s="1">
        <v>274</v>
      </c>
      <c r="C274" s="39"/>
      <c r="D274" s="39"/>
      <c r="E274" s="236" t="s">
        <v>142</v>
      </c>
      <c r="F274" s="209"/>
      <c r="G274" s="209"/>
      <c r="H274" s="120" t="s">
        <v>327</v>
      </c>
      <c r="I274" s="121" t="s">
        <v>16</v>
      </c>
      <c r="J274" s="44" t="s">
        <v>818</v>
      </c>
      <c r="K274" s="105"/>
      <c r="M274" s="46" t="str">
        <f t="shared" ref="M274:M277" si="36">+IF(I274="A",IF(ISBLANK(J274),"未入力あり",IF(J274="はい","○","×")),"")</f>
        <v>○</v>
      </c>
      <c r="O274" s="24"/>
    </row>
    <row r="275" spans="1:15" ht="34.5" customHeight="1" thickBot="1">
      <c r="A275" s="1">
        <v>275</v>
      </c>
      <c r="C275" s="39"/>
      <c r="D275" s="39"/>
      <c r="E275" s="236" t="s">
        <v>328</v>
      </c>
      <c r="F275" s="209"/>
      <c r="G275" s="209"/>
      <c r="H275" s="120" t="s">
        <v>329</v>
      </c>
      <c r="I275" s="121" t="s">
        <v>16</v>
      </c>
      <c r="J275" s="44" t="s">
        <v>818</v>
      </c>
      <c r="K275" s="122"/>
      <c r="M275" s="46" t="str">
        <f t="shared" si="36"/>
        <v>○</v>
      </c>
      <c r="O275" s="24"/>
    </row>
    <row r="276" spans="1:15" ht="34.5" customHeight="1" thickBot="1">
      <c r="A276" s="1">
        <v>276</v>
      </c>
      <c r="C276" s="39"/>
      <c r="D276" s="39"/>
      <c r="E276" s="207" t="s">
        <v>330</v>
      </c>
      <c r="F276" s="223"/>
      <c r="G276" s="223"/>
      <c r="H276" s="160" t="s">
        <v>331</v>
      </c>
      <c r="I276" s="161" t="s">
        <v>16</v>
      </c>
      <c r="J276" s="44" t="s">
        <v>818</v>
      </c>
      <c r="K276" s="118" t="s">
        <v>332</v>
      </c>
      <c r="M276" s="46" t="str">
        <f t="shared" si="36"/>
        <v>○</v>
      </c>
      <c r="O276" s="24"/>
    </row>
    <row r="277" spans="1:15" ht="30.6" customHeight="1" thickBot="1">
      <c r="A277" s="1">
        <v>277</v>
      </c>
      <c r="C277" s="39"/>
      <c r="D277" s="39"/>
      <c r="E277" s="207"/>
      <c r="F277" s="223"/>
      <c r="G277" s="223"/>
      <c r="H277" s="133" t="s">
        <v>333</v>
      </c>
      <c r="I277" s="164" t="s">
        <v>167</v>
      </c>
      <c r="J277" s="44" t="s">
        <v>818</v>
      </c>
      <c r="K277" s="135"/>
      <c r="M277" s="46" t="str">
        <f t="shared" si="36"/>
        <v>○</v>
      </c>
      <c r="O277" s="24"/>
    </row>
    <row r="278" spans="1:15" ht="14.25" thickBot="1">
      <c r="A278" s="1">
        <v>278</v>
      </c>
      <c r="C278" s="39"/>
      <c r="D278" s="39"/>
      <c r="E278" s="236"/>
      <c r="F278" s="223"/>
      <c r="G278" s="223"/>
      <c r="H278" s="160" t="s">
        <v>334</v>
      </c>
      <c r="I278" s="161" t="s">
        <v>48</v>
      </c>
      <c r="J278" s="265" t="s">
        <v>819</v>
      </c>
      <c r="K278" s="118"/>
      <c r="M278" s="46" t="str">
        <f t="shared" ref="M278" si="37">IF(ISBLANK(J278),"未入力あり","〇")</f>
        <v>〇</v>
      </c>
      <c r="O278" s="24"/>
    </row>
    <row r="279" spans="1:15" ht="14.25" thickBot="1">
      <c r="A279" s="1">
        <v>279</v>
      </c>
      <c r="C279" s="39"/>
      <c r="D279" s="39"/>
      <c r="E279" s="266" t="s">
        <v>335</v>
      </c>
      <c r="F279" s="40"/>
      <c r="G279" s="41"/>
      <c r="H279" s="267"/>
      <c r="I279" s="267"/>
      <c r="J279" s="268"/>
      <c r="K279" s="269"/>
      <c r="O279" s="24"/>
    </row>
    <row r="280" spans="1:15" ht="14.25" thickBot="1">
      <c r="A280" s="1">
        <v>280</v>
      </c>
      <c r="C280" s="39"/>
      <c r="D280" s="39"/>
      <c r="E280" s="270"/>
      <c r="F280" s="48"/>
      <c r="G280" s="48"/>
      <c r="H280" s="271" t="s">
        <v>336</v>
      </c>
      <c r="I280" s="271"/>
      <c r="J280" s="272"/>
      <c r="K280" s="273"/>
      <c r="M280" s="274"/>
      <c r="O280" s="24"/>
    </row>
    <row r="281" spans="1:15" ht="14.25" customHeight="1" thickBot="1">
      <c r="A281" s="1">
        <v>281</v>
      </c>
      <c r="C281" s="25"/>
      <c r="D281" s="25"/>
      <c r="E281" s="39"/>
      <c r="F281" s="39" t="s">
        <v>337</v>
      </c>
      <c r="G281" s="275"/>
      <c r="H281" s="120" t="s">
        <v>338</v>
      </c>
      <c r="I281" s="121" t="s">
        <v>16</v>
      </c>
      <c r="J281" s="276" t="s">
        <v>818</v>
      </c>
      <c r="K281" s="277"/>
      <c r="M281" s="46" t="str">
        <f>+IF(I281="A",IF(ISBLANK(J281),"未入力あり",IF(J281="はい","○","×")),"")</f>
        <v>○</v>
      </c>
      <c r="O281" s="24"/>
    </row>
    <row r="282" spans="1:15" ht="14.25" customHeight="1" thickBot="1">
      <c r="A282" s="1">
        <v>282</v>
      </c>
      <c r="C282" s="25"/>
      <c r="D282" s="25"/>
      <c r="E282" s="39"/>
      <c r="F282" s="40" t="s">
        <v>339</v>
      </c>
      <c r="G282" s="252"/>
      <c r="H282" s="252" t="s">
        <v>340</v>
      </c>
      <c r="I282" s="121" t="s">
        <v>16</v>
      </c>
      <c r="J282" s="44" t="s">
        <v>818</v>
      </c>
      <c r="K282" s="278"/>
      <c r="M282" s="46" t="str">
        <f t="shared" ref="M282:M294" si="38">+IF(I282="A",IF(ISBLANK(J282),"未入力あり",IF(J282="はい","○","×")),"")</f>
        <v>○</v>
      </c>
      <c r="O282" s="24"/>
    </row>
    <row r="283" spans="1:15" ht="14.25" thickBot="1">
      <c r="A283" s="1">
        <v>283</v>
      </c>
      <c r="C283" s="25"/>
      <c r="D283" s="25"/>
      <c r="E283" s="39"/>
      <c r="F283" s="39"/>
      <c r="G283" s="279" t="s">
        <v>12</v>
      </c>
      <c r="H283" s="279" t="s">
        <v>341</v>
      </c>
      <c r="I283" s="121" t="s">
        <v>16</v>
      </c>
      <c r="J283" s="44" t="s">
        <v>818</v>
      </c>
      <c r="K283" s="278"/>
      <c r="M283" s="46" t="str">
        <f t="shared" si="38"/>
        <v>○</v>
      </c>
      <c r="O283" s="24"/>
    </row>
    <row r="284" spans="1:15" ht="14.25" thickBot="1">
      <c r="A284" s="1">
        <v>284</v>
      </c>
      <c r="C284" s="25"/>
      <c r="D284" s="25"/>
      <c r="E284" s="39"/>
      <c r="F284" s="39"/>
      <c r="G284" s="279" t="s">
        <v>42</v>
      </c>
      <c r="H284" s="280" t="s">
        <v>342</v>
      </c>
      <c r="I284" s="121" t="s">
        <v>16</v>
      </c>
      <c r="J284" s="44" t="s">
        <v>818</v>
      </c>
      <c r="K284" s="278"/>
      <c r="M284" s="46" t="str">
        <f t="shared" si="38"/>
        <v>○</v>
      </c>
      <c r="O284" s="24"/>
    </row>
    <row r="285" spans="1:15" ht="14.25" thickBot="1">
      <c r="A285" s="1">
        <v>285</v>
      </c>
      <c r="C285" s="25"/>
      <c r="D285" s="25"/>
      <c r="E285" s="39"/>
      <c r="F285" s="39"/>
      <c r="G285" s="279" t="s">
        <v>74</v>
      </c>
      <c r="H285" s="279" t="s">
        <v>343</v>
      </c>
      <c r="I285" s="121" t="s">
        <v>16</v>
      </c>
      <c r="J285" s="44" t="s">
        <v>818</v>
      </c>
      <c r="K285" s="278"/>
      <c r="M285" s="46" t="str">
        <f t="shared" si="38"/>
        <v>○</v>
      </c>
      <c r="O285" s="24"/>
    </row>
    <row r="286" spans="1:15" ht="14.25" thickBot="1">
      <c r="A286" s="1">
        <v>286</v>
      </c>
      <c r="C286" s="25"/>
      <c r="D286" s="25"/>
      <c r="E286" s="39"/>
      <c r="F286" s="39"/>
      <c r="G286" s="279" t="s">
        <v>112</v>
      </c>
      <c r="H286" s="281" t="s">
        <v>344</v>
      </c>
      <c r="I286" s="121" t="s">
        <v>16</v>
      </c>
      <c r="J286" s="44" t="s">
        <v>818</v>
      </c>
      <c r="K286" s="278"/>
      <c r="M286" s="46" t="str">
        <f t="shared" si="38"/>
        <v>○</v>
      </c>
      <c r="O286" s="24"/>
    </row>
    <row r="287" spans="1:15" ht="14.25" thickBot="1">
      <c r="A287" s="1">
        <v>287</v>
      </c>
      <c r="C287" s="25"/>
      <c r="D287" s="25"/>
      <c r="E287" s="39"/>
      <c r="F287" s="39"/>
      <c r="G287" s="279" t="s">
        <v>131</v>
      </c>
      <c r="H287" s="281" t="s">
        <v>345</v>
      </c>
      <c r="I287" s="121" t="s">
        <v>16</v>
      </c>
      <c r="J287" s="44" t="s">
        <v>818</v>
      </c>
      <c r="K287" s="278"/>
      <c r="M287" s="46" t="str">
        <f t="shared" si="38"/>
        <v>○</v>
      </c>
      <c r="O287" s="24"/>
    </row>
    <row r="288" spans="1:15" ht="14.25" thickBot="1">
      <c r="A288" s="1">
        <v>288</v>
      </c>
      <c r="C288" s="25"/>
      <c r="D288" s="25"/>
      <c r="E288" s="39"/>
      <c r="F288" s="39"/>
      <c r="G288" s="279" t="s">
        <v>142</v>
      </c>
      <c r="H288" s="281" t="s">
        <v>346</v>
      </c>
      <c r="I288" s="121" t="s">
        <v>16</v>
      </c>
      <c r="J288" s="44" t="s">
        <v>818</v>
      </c>
      <c r="K288" s="278"/>
      <c r="M288" s="46" t="str">
        <f t="shared" si="38"/>
        <v>○</v>
      </c>
      <c r="O288" s="24"/>
    </row>
    <row r="289" spans="1:15" ht="14.25" thickBot="1">
      <c r="A289" s="1">
        <v>289</v>
      </c>
      <c r="C289" s="25"/>
      <c r="D289" s="25"/>
      <c r="E289" s="39"/>
      <c r="F289" s="39"/>
      <c r="G289" s="282" t="s">
        <v>328</v>
      </c>
      <c r="H289" s="281" t="s">
        <v>347</v>
      </c>
      <c r="I289" s="121" t="s">
        <v>16</v>
      </c>
      <c r="J289" s="44" t="s">
        <v>818</v>
      </c>
      <c r="K289" s="278"/>
      <c r="M289" s="46" t="str">
        <f t="shared" si="38"/>
        <v>○</v>
      </c>
      <c r="O289" s="24"/>
    </row>
    <row r="290" spans="1:15" ht="14.25" thickBot="1">
      <c r="A290" s="1">
        <v>290</v>
      </c>
      <c r="C290" s="25"/>
      <c r="D290" s="25"/>
      <c r="E290" s="39"/>
      <c r="F290" s="40" t="s">
        <v>348</v>
      </c>
      <c r="G290" s="283"/>
      <c r="H290" s="281" t="s">
        <v>349</v>
      </c>
      <c r="I290" s="284"/>
      <c r="J290" s="285"/>
      <c r="K290" s="286"/>
      <c r="O290" s="24"/>
    </row>
    <row r="291" spans="1:15" ht="14.25" thickBot="1">
      <c r="A291" s="1">
        <v>291</v>
      </c>
      <c r="C291" s="25"/>
      <c r="D291" s="25"/>
      <c r="E291" s="39"/>
      <c r="F291" s="39"/>
      <c r="G291" s="282" t="s">
        <v>12</v>
      </c>
      <c r="H291" s="281" t="s">
        <v>350</v>
      </c>
      <c r="I291" s="121" t="s">
        <v>16</v>
      </c>
      <c r="J291" s="44" t="s">
        <v>818</v>
      </c>
      <c r="K291" s="278"/>
      <c r="M291" s="46" t="str">
        <f t="shared" si="38"/>
        <v>○</v>
      </c>
      <c r="O291" s="24"/>
    </row>
    <row r="292" spans="1:15" ht="14.25" thickBot="1">
      <c r="A292" s="1">
        <v>292</v>
      </c>
      <c r="C292" s="25"/>
      <c r="D292" s="25"/>
      <c r="E292" s="39"/>
      <c r="F292" s="39"/>
      <c r="G292" s="279" t="s">
        <v>42</v>
      </c>
      <c r="H292" s="281" t="s">
        <v>351</v>
      </c>
      <c r="I292" s="121" t="s">
        <v>16</v>
      </c>
      <c r="J292" s="44" t="s">
        <v>818</v>
      </c>
      <c r="K292" s="278"/>
      <c r="M292" s="46" t="str">
        <f t="shared" si="38"/>
        <v>○</v>
      </c>
      <c r="O292" s="24"/>
    </row>
    <row r="293" spans="1:15" ht="14.25" thickBot="1">
      <c r="A293" s="1">
        <v>293</v>
      </c>
      <c r="C293" s="25"/>
      <c r="D293" s="25"/>
      <c r="E293" s="39"/>
      <c r="F293" s="39"/>
      <c r="G293" s="279" t="s">
        <v>74</v>
      </c>
      <c r="H293" s="281" t="s">
        <v>352</v>
      </c>
      <c r="I293" s="121" t="s">
        <v>16</v>
      </c>
      <c r="J293" s="44" t="s">
        <v>818</v>
      </c>
      <c r="K293" s="278"/>
      <c r="M293" s="46" t="str">
        <f t="shared" si="38"/>
        <v>○</v>
      </c>
      <c r="O293" s="24"/>
    </row>
    <row r="294" spans="1:15" ht="14.25" thickBot="1">
      <c r="A294" s="1">
        <v>294</v>
      </c>
      <c r="C294" s="25"/>
      <c r="D294" s="25"/>
      <c r="E294" s="39"/>
      <c r="F294" s="39"/>
      <c r="G294" s="279" t="s">
        <v>112</v>
      </c>
      <c r="H294" s="281" t="s">
        <v>353</v>
      </c>
      <c r="I294" s="121" t="s">
        <v>16</v>
      </c>
      <c r="J294" s="44" t="s">
        <v>818</v>
      </c>
      <c r="K294" s="278"/>
      <c r="M294" s="46" t="str">
        <f t="shared" si="38"/>
        <v>○</v>
      </c>
      <c r="O294" s="24"/>
    </row>
    <row r="295" spans="1:15" ht="14.25" thickBot="1">
      <c r="A295" s="1">
        <v>295</v>
      </c>
      <c r="C295" s="25"/>
      <c r="D295" s="25"/>
      <c r="E295" s="39"/>
      <c r="F295" s="39"/>
      <c r="G295" s="279" t="s">
        <v>131</v>
      </c>
      <c r="H295" s="281" t="s">
        <v>354</v>
      </c>
      <c r="I295" s="121" t="s">
        <v>16</v>
      </c>
      <c r="J295" s="44" t="s">
        <v>818</v>
      </c>
      <c r="K295" s="278"/>
      <c r="M295" s="46" t="str">
        <f>+IF(I295="A",IF(ISBLANK(J295),"未入力あり",IF(J295="はい","○","×")),"")</f>
        <v>○</v>
      </c>
      <c r="O295" s="24"/>
    </row>
    <row r="296" spans="1:15" ht="14.25" thickBot="1">
      <c r="A296" s="1">
        <v>296</v>
      </c>
      <c r="C296" s="25"/>
      <c r="D296" s="25"/>
      <c r="E296" s="39"/>
      <c r="F296" s="40" t="s">
        <v>355</v>
      </c>
      <c r="G296" s="287"/>
      <c r="H296" s="288" t="s">
        <v>356</v>
      </c>
      <c r="I296" s="289"/>
      <c r="J296" s="285"/>
      <c r="K296" s="286"/>
      <c r="O296" s="24"/>
    </row>
    <row r="297" spans="1:15" ht="14.25" thickBot="1">
      <c r="A297" s="1">
        <v>297</v>
      </c>
      <c r="C297" s="25"/>
      <c r="D297" s="25"/>
      <c r="E297" s="39"/>
      <c r="F297" s="39"/>
      <c r="G297" s="279" t="s">
        <v>12</v>
      </c>
      <c r="H297" s="279" t="s">
        <v>357</v>
      </c>
      <c r="I297" s="121" t="s">
        <v>16</v>
      </c>
      <c r="J297" s="44" t="s">
        <v>818</v>
      </c>
      <c r="K297" s="278"/>
      <c r="M297" s="46" t="str">
        <f t="shared" ref="M297:M300" si="39">+IF(I297="A",IF(ISBLANK(J297),"未入力あり",IF(J297="はい","○","×")),"")</f>
        <v>○</v>
      </c>
      <c r="O297" s="24"/>
    </row>
    <row r="298" spans="1:15" ht="14.25" thickBot="1">
      <c r="A298" s="1">
        <v>298</v>
      </c>
      <c r="C298" s="25"/>
      <c r="D298" s="25"/>
      <c r="E298" s="39"/>
      <c r="F298" s="39"/>
      <c r="G298" s="279" t="s">
        <v>42</v>
      </c>
      <c r="H298" s="279" t="s">
        <v>358</v>
      </c>
      <c r="I298" s="121" t="s">
        <v>16</v>
      </c>
      <c r="J298" s="44" t="s">
        <v>818</v>
      </c>
      <c r="K298" s="278"/>
      <c r="M298" s="46" t="str">
        <f t="shared" si="39"/>
        <v>○</v>
      </c>
      <c r="O298" s="24"/>
    </row>
    <row r="299" spans="1:15" ht="14.25" thickBot="1">
      <c r="A299" s="1">
        <v>299</v>
      </c>
      <c r="C299" s="25"/>
      <c r="D299" s="25"/>
      <c r="E299" s="39"/>
      <c r="F299" s="39"/>
      <c r="G299" s="279" t="s">
        <v>74</v>
      </c>
      <c r="H299" s="279" t="s">
        <v>359</v>
      </c>
      <c r="I299" s="121" t="s">
        <v>16</v>
      </c>
      <c r="J299" s="44" t="s">
        <v>818</v>
      </c>
      <c r="K299" s="278"/>
      <c r="M299" s="46" t="str">
        <f t="shared" si="39"/>
        <v>○</v>
      </c>
      <c r="O299" s="24"/>
    </row>
    <row r="300" spans="1:15" ht="14.25" thickBot="1">
      <c r="A300" s="1">
        <v>300</v>
      </c>
      <c r="C300" s="25"/>
      <c r="D300" s="25"/>
      <c r="E300" s="39"/>
      <c r="F300" s="39"/>
      <c r="G300" s="282" t="s">
        <v>112</v>
      </c>
      <c r="H300" s="279" t="s">
        <v>360</v>
      </c>
      <c r="I300" s="121" t="s">
        <v>16</v>
      </c>
      <c r="J300" s="44" t="s">
        <v>818</v>
      </c>
      <c r="K300" s="278"/>
      <c r="M300" s="46" t="str">
        <f t="shared" si="39"/>
        <v>○</v>
      </c>
      <c r="O300" s="24"/>
    </row>
    <row r="301" spans="1:15" ht="14.25" thickBot="1">
      <c r="A301" s="1">
        <v>301</v>
      </c>
      <c r="C301" s="25"/>
      <c r="D301" s="25"/>
      <c r="E301" s="39"/>
      <c r="F301" s="40"/>
      <c r="G301" s="279" t="s">
        <v>337</v>
      </c>
      <c r="H301" s="281" t="s">
        <v>361</v>
      </c>
      <c r="I301" s="121" t="s">
        <v>16</v>
      </c>
      <c r="J301" s="290" t="s">
        <v>829</v>
      </c>
      <c r="K301" s="278"/>
      <c r="M301" s="46" t="str">
        <f t="shared" ref="M301:M304" si="40">+IF(I301="A",IF(ISBLANK(J301),"未入力あり",IF(J301="どちらでもない","×","○")),"")</f>
        <v>○</v>
      </c>
      <c r="O301" s="24"/>
    </row>
    <row r="302" spans="1:15" ht="14.25" thickBot="1">
      <c r="A302" s="1">
        <v>302</v>
      </c>
      <c r="C302" s="25"/>
      <c r="D302" s="25"/>
      <c r="E302" s="39"/>
      <c r="F302" s="39"/>
      <c r="G302" s="279" t="s">
        <v>339</v>
      </c>
      <c r="H302" s="281" t="s">
        <v>362</v>
      </c>
      <c r="I302" s="121" t="s">
        <v>16</v>
      </c>
      <c r="J302" s="290" t="s">
        <v>829</v>
      </c>
      <c r="K302" s="278"/>
      <c r="M302" s="46" t="str">
        <f t="shared" si="40"/>
        <v>○</v>
      </c>
      <c r="O302" s="24"/>
    </row>
    <row r="303" spans="1:15" ht="14.25" thickBot="1">
      <c r="A303" s="1">
        <v>303</v>
      </c>
      <c r="C303" s="25"/>
      <c r="D303" s="25"/>
      <c r="E303" s="39"/>
      <c r="F303" s="39"/>
      <c r="G303" s="279" t="s">
        <v>348</v>
      </c>
      <c r="H303" s="281" t="s">
        <v>363</v>
      </c>
      <c r="I303" s="121" t="s">
        <v>16</v>
      </c>
      <c r="J303" s="290" t="s">
        <v>829</v>
      </c>
      <c r="K303" s="278"/>
      <c r="M303" s="46" t="str">
        <f t="shared" si="40"/>
        <v>○</v>
      </c>
      <c r="O303" s="24"/>
    </row>
    <row r="304" spans="1:15" ht="14.25" thickBot="1">
      <c r="A304" s="1">
        <v>304</v>
      </c>
      <c r="C304" s="25"/>
      <c r="D304" s="25"/>
      <c r="E304" s="39"/>
      <c r="F304" s="39"/>
      <c r="G304" s="279" t="s">
        <v>355</v>
      </c>
      <c r="H304" s="281" t="s">
        <v>364</v>
      </c>
      <c r="I304" s="121" t="s">
        <v>16</v>
      </c>
      <c r="J304" s="290" t="s">
        <v>829</v>
      </c>
      <c r="K304" s="278"/>
      <c r="M304" s="46" t="str">
        <f t="shared" si="40"/>
        <v>○</v>
      </c>
      <c r="O304" s="24"/>
    </row>
    <row r="305" spans="1:21" ht="14.25" thickBot="1">
      <c r="A305" s="1">
        <v>305</v>
      </c>
      <c r="C305" s="25"/>
      <c r="D305" s="39"/>
      <c r="E305" s="47"/>
      <c r="F305" s="47"/>
      <c r="G305" s="291" t="s">
        <v>365</v>
      </c>
      <c r="H305" s="292" t="s">
        <v>366</v>
      </c>
      <c r="I305" s="121" t="s">
        <v>16</v>
      </c>
      <c r="J305" s="290" t="s">
        <v>830</v>
      </c>
      <c r="K305" s="278"/>
      <c r="M305" s="46" t="str">
        <f>+IF(I305="A",IF(ISBLANK(J305),"未入力あり",IF(J305="どちらでもない","×","○")),"")</f>
        <v>○</v>
      </c>
      <c r="O305" s="24"/>
    </row>
    <row r="306" spans="1:21" ht="14.25" thickBot="1">
      <c r="A306" s="1">
        <v>306</v>
      </c>
      <c r="C306" s="25"/>
      <c r="D306" s="231" t="s">
        <v>160</v>
      </c>
      <c r="E306" s="187" t="s">
        <v>367</v>
      </c>
      <c r="F306" s="188"/>
      <c r="G306" s="188"/>
      <c r="H306" s="189"/>
      <c r="I306" s="192"/>
      <c r="J306" s="190"/>
      <c r="K306" s="31"/>
      <c r="O306" s="24"/>
      <c r="T306" s="2" t="s">
        <v>368</v>
      </c>
    </row>
    <row r="307" spans="1:21" ht="27.75" thickBot="1">
      <c r="A307" s="1">
        <v>307</v>
      </c>
      <c r="C307" s="25"/>
      <c r="D307" s="39"/>
      <c r="E307" s="32" t="s">
        <v>12</v>
      </c>
      <c r="F307" s="34"/>
      <c r="G307" s="34"/>
      <c r="H307" s="42" t="s">
        <v>369</v>
      </c>
      <c r="I307" s="77" t="s">
        <v>16</v>
      </c>
      <c r="J307" s="44" t="s">
        <v>818</v>
      </c>
      <c r="K307" s="45"/>
      <c r="M307" s="46" t="str">
        <f t="shared" ref="M307" si="41">+IF(I307="A",IF(ISBLANK(J307),"未入力あり",IF(J307="はい","○","×")),"")</f>
        <v>○</v>
      </c>
      <c r="O307" s="24"/>
    </row>
    <row r="308" spans="1:21" ht="19.5" thickBot="1">
      <c r="A308" s="1">
        <v>308</v>
      </c>
      <c r="C308" s="25"/>
      <c r="D308" s="39"/>
      <c r="E308" s="32" t="s">
        <v>42</v>
      </c>
      <c r="F308" s="34"/>
      <c r="G308" s="34"/>
      <c r="H308" s="42" t="s">
        <v>370</v>
      </c>
      <c r="I308" s="77" t="s">
        <v>16</v>
      </c>
      <c r="J308" s="65">
        <v>3</v>
      </c>
      <c r="K308" s="45" t="s">
        <v>207</v>
      </c>
      <c r="M308" s="46" t="str">
        <f t="shared" ref="M308" si="42">+IF(I308="A",IF(ISBLANK(J308),"未入力あり",IF(J308&gt;=1,"○","×")),"")</f>
        <v>○</v>
      </c>
      <c r="O308" s="24"/>
    </row>
    <row r="309" spans="1:21" ht="19.5" thickBot="1">
      <c r="A309" s="1">
        <v>309</v>
      </c>
      <c r="C309" s="25"/>
      <c r="D309" s="39"/>
      <c r="E309" s="236"/>
      <c r="F309" s="209"/>
      <c r="G309" s="237"/>
      <c r="H309" s="195" t="s">
        <v>371</v>
      </c>
      <c r="I309" s="70" t="s">
        <v>48</v>
      </c>
      <c r="J309" s="65">
        <v>1</v>
      </c>
      <c r="K309" s="51"/>
      <c r="M309" s="46" t="str">
        <f t="shared" ref="M309" si="43">IF(ISBLANK(J309),"未入力あり","〇")</f>
        <v>〇</v>
      </c>
      <c r="O309" s="24"/>
      <c r="T309" s="66"/>
      <c r="U309" s="67"/>
    </row>
    <row r="310" spans="1:21" ht="14.25" thickBot="1">
      <c r="A310" s="1">
        <v>310</v>
      </c>
      <c r="C310" s="25"/>
      <c r="D310" s="39"/>
      <c r="E310" s="236" t="s">
        <v>74</v>
      </c>
      <c r="F310" s="209"/>
      <c r="G310" s="209"/>
      <c r="H310" s="120" t="s">
        <v>372</v>
      </c>
      <c r="I310" s="121" t="s">
        <v>16</v>
      </c>
      <c r="J310" s="44" t="s">
        <v>818</v>
      </c>
      <c r="K310" s="105"/>
      <c r="M310" s="46" t="str">
        <f t="shared" ref="M310:M311" si="44">+IF(I310="A",IF(ISBLANK(J310),"未入力あり",IF(J310="はい","○","×")),"")</f>
        <v>○</v>
      </c>
      <c r="O310" s="24"/>
    </row>
    <row r="311" spans="1:21" ht="14.25" thickBot="1">
      <c r="A311" s="1">
        <v>311</v>
      </c>
      <c r="C311" s="25"/>
      <c r="D311" s="47"/>
      <c r="E311" s="224" t="s">
        <v>112</v>
      </c>
      <c r="F311" s="225"/>
      <c r="G311" s="225"/>
      <c r="H311" s="74" t="s">
        <v>373</v>
      </c>
      <c r="I311" s="75" t="s">
        <v>16</v>
      </c>
      <c r="J311" s="44" t="s">
        <v>818</v>
      </c>
      <c r="K311" s="119"/>
      <c r="M311" s="46" t="str">
        <f t="shared" si="44"/>
        <v>○</v>
      </c>
      <c r="O311" s="24"/>
    </row>
    <row r="312" spans="1:21" ht="14.25" thickBot="1">
      <c r="A312" s="1">
        <v>312</v>
      </c>
      <c r="C312" s="25"/>
      <c r="D312" s="231" t="s">
        <v>243</v>
      </c>
      <c r="E312" s="187" t="s">
        <v>374</v>
      </c>
      <c r="F312" s="188"/>
      <c r="G312" s="188"/>
      <c r="H312" s="189"/>
      <c r="I312" s="192"/>
      <c r="J312" s="190"/>
      <c r="K312" s="31"/>
      <c r="O312" s="24"/>
    </row>
    <row r="313" spans="1:21" ht="14.25" thickBot="1">
      <c r="A313" s="1">
        <v>313</v>
      </c>
      <c r="C313" s="25"/>
      <c r="D313" s="39"/>
      <c r="E313" s="32" t="s">
        <v>12</v>
      </c>
      <c r="F313" s="34"/>
      <c r="G313" s="34"/>
      <c r="H313" s="42" t="s">
        <v>375</v>
      </c>
      <c r="I313" s="293" t="s">
        <v>16</v>
      </c>
      <c r="J313" s="44" t="s">
        <v>818</v>
      </c>
      <c r="K313" s="45"/>
      <c r="M313" s="46" t="str">
        <f t="shared" ref="M313:M340" si="45">+IF(I313="A",IF(ISBLANK(J313),"未入力あり",IF(J313="はい","○","×")),"")</f>
        <v>○</v>
      </c>
      <c r="O313" s="24"/>
    </row>
    <row r="314" spans="1:21" ht="57" thickBot="1">
      <c r="A314" s="1">
        <v>314</v>
      </c>
      <c r="C314" s="25"/>
      <c r="D314" s="39"/>
      <c r="E314" s="207"/>
      <c r="F314" s="223"/>
      <c r="G314" s="223"/>
      <c r="H314" s="165" t="s">
        <v>322</v>
      </c>
      <c r="I314" s="294" t="s">
        <v>29</v>
      </c>
      <c r="J314" s="78" t="s">
        <v>831</v>
      </c>
      <c r="K314" s="118"/>
      <c r="M314" s="46" t="str">
        <f t="shared" ref="M314:M330" si="46">IF(ISBLANK(J314),"未入力あり","〇")</f>
        <v>〇</v>
      </c>
      <c r="O314" s="24"/>
    </row>
    <row r="315" spans="1:21" ht="52.15" customHeight="1" thickBot="1">
      <c r="A315" s="1">
        <v>315</v>
      </c>
      <c r="C315" s="25"/>
      <c r="D315" s="39"/>
      <c r="E315" s="207"/>
      <c r="F315" s="223"/>
      <c r="G315" s="223"/>
      <c r="H315" s="133" t="s">
        <v>376</v>
      </c>
      <c r="I315" s="295" t="s">
        <v>151</v>
      </c>
      <c r="J315" s="44" t="s">
        <v>819</v>
      </c>
      <c r="K315" s="163" t="s">
        <v>377</v>
      </c>
      <c r="M315" s="46" t="str">
        <f t="shared" si="46"/>
        <v>〇</v>
      </c>
      <c r="O315" s="24"/>
    </row>
    <row r="316" spans="1:21" ht="14.25" thickBot="1">
      <c r="A316" s="1">
        <v>316</v>
      </c>
      <c r="B316" s="25"/>
      <c r="C316" s="25"/>
      <c r="D316" s="39"/>
      <c r="E316" s="207"/>
      <c r="F316" s="223"/>
      <c r="G316" s="223"/>
      <c r="H316" s="218" t="s">
        <v>378</v>
      </c>
      <c r="I316" s="296" t="s">
        <v>29</v>
      </c>
      <c r="J316" s="44" t="s">
        <v>818</v>
      </c>
      <c r="K316" s="204"/>
      <c r="M316" s="46" t="str">
        <f t="shared" si="46"/>
        <v>〇</v>
      </c>
      <c r="O316" s="24"/>
    </row>
    <row r="317" spans="1:21" ht="27.75" thickBot="1">
      <c r="A317" s="1">
        <v>317</v>
      </c>
      <c r="B317" s="25"/>
      <c r="C317" s="25"/>
      <c r="D317" s="39"/>
      <c r="E317" s="207"/>
      <c r="F317" s="223"/>
      <c r="G317" s="223"/>
      <c r="H317" s="297" t="s">
        <v>379</v>
      </c>
      <c r="I317" s="64" t="str">
        <f>IF(J316="はい","B",IF(J316="いいえ","-","B／-"))</f>
        <v>B</v>
      </c>
      <c r="J317" s="44" t="s">
        <v>819</v>
      </c>
      <c r="K317" s="149"/>
      <c r="M317" s="46" t="str">
        <f t="shared" si="46"/>
        <v>〇</v>
      </c>
      <c r="O317" s="24"/>
    </row>
    <row r="318" spans="1:21" ht="19.5" thickBot="1">
      <c r="A318" s="1">
        <v>318</v>
      </c>
      <c r="B318" s="25"/>
      <c r="C318" s="25"/>
      <c r="D318" s="39"/>
      <c r="E318" s="207"/>
      <c r="F318" s="223"/>
      <c r="G318" s="223"/>
      <c r="H318" s="185" t="s">
        <v>322</v>
      </c>
      <c r="I318" s="294" t="s">
        <v>29</v>
      </c>
      <c r="J318" s="78" t="s">
        <v>820</v>
      </c>
      <c r="K318" s="118"/>
      <c r="M318" s="46" t="str">
        <f t="shared" si="46"/>
        <v>〇</v>
      </c>
      <c r="O318" s="24"/>
    </row>
    <row r="319" spans="1:21" ht="14.25" thickBot="1">
      <c r="A319" s="1">
        <v>319</v>
      </c>
      <c r="B319" s="25"/>
      <c r="C319" s="25"/>
      <c r="D319" s="39"/>
      <c r="E319" s="207"/>
      <c r="F319" s="223"/>
      <c r="G319" s="223"/>
      <c r="H319" s="218" t="s">
        <v>380</v>
      </c>
      <c r="I319" s="296" t="s">
        <v>29</v>
      </c>
      <c r="J319" s="44" t="s">
        <v>818</v>
      </c>
      <c r="K319" s="204"/>
      <c r="M319" s="46" t="str">
        <f t="shared" si="46"/>
        <v>〇</v>
      </c>
      <c r="O319" s="24"/>
    </row>
    <row r="320" spans="1:21" ht="27.75" thickBot="1">
      <c r="A320" s="1">
        <v>320</v>
      </c>
      <c r="B320" s="25"/>
      <c r="C320" s="25"/>
      <c r="D320" s="39"/>
      <c r="E320" s="207"/>
      <c r="F320" s="223"/>
      <c r="G320" s="223"/>
      <c r="H320" s="297" t="s">
        <v>381</v>
      </c>
      <c r="I320" s="64" t="str">
        <f>IF(J319="はい","B",IF(J319="いいえ","-","B／-"))</f>
        <v>B</v>
      </c>
      <c r="J320" s="44" t="s">
        <v>819</v>
      </c>
      <c r="K320" s="149"/>
      <c r="M320" s="46" t="str">
        <f t="shared" si="46"/>
        <v>〇</v>
      </c>
      <c r="O320" s="24"/>
    </row>
    <row r="321" spans="1:21" ht="19.5" thickBot="1">
      <c r="A321" s="1">
        <v>321</v>
      </c>
      <c r="B321" s="25"/>
      <c r="C321" s="25"/>
      <c r="D321" s="39"/>
      <c r="E321" s="207"/>
      <c r="F321" s="223"/>
      <c r="G321" s="223"/>
      <c r="H321" s="185" t="s">
        <v>322</v>
      </c>
      <c r="I321" s="294" t="s">
        <v>29</v>
      </c>
      <c r="J321" s="78" t="s">
        <v>820</v>
      </c>
      <c r="K321" s="118"/>
      <c r="M321" s="46" t="str">
        <f t="shared" si="46"/>
        <v>〇</v>
      </c>
      <c r="O321" s="24"/>
    </row>
    <row r="322" spans="1:21" ht="14.25" thickBot="1">
      <c r="A322" s="1">
        <v>322</v>
      </c>
      <c r="B322" s="25"/>
      <c r="C322" s="25"/>
      <c r="D322" s="39"/>
      <c r="E322" s="207"/>
      <c r="F322" s="223"/>
      <c r="G322" s="298"/>
      <c r="H322" s="299" t="s">
        <v>382</v>
      </c>
      <c r="I322" s="300" t="s">
        <v>29</v>
      </c>
      <c r="J322" s="44" t="s">
        <v>818</v>
      </c>
      <c r="K322" s="204"/>
      <c r="M322" s="46" t="str">
        <f t="shared" si="46"/>
        <v>〇</v>
      </c>
      <c r="O322" s="24"/>
    </row>
    <row r="323" spans="1:21" ht="27.75" thickBot="1">
      <c r="A323" s="1">
        <v>323</v>
      </c>
      <c r="B323" s="25"/>
      <c r="C323" s="25"/>
      <c r="D323" s="39"/>
      <c r="E323" s="207"/>
      <c r="F323" s="223"/>
      <c r="G323" s="298"/>
      <c r="H323" s="297" t="s">
        <v>383</v>
      </c>
      <c r="I323" s="64" t="str">
        <f>IF(J322="はい","B",IF(J322="いいえ","-","B／-"))</f>
        <v>B</v>
      </c>
      <c r="J323" s="139" t="s">
        <v>819</v>
      </c>
      <c r="K323" s="297"/>
      <c r="M323" s="46" t="str">
        <f t="shared" si="46"/>
        <v>〇</v>
      </c>
      <c r="O323" s="24"/>
    </row>
    <row r="324" spans="1:21" ht="19.5" thickBot="1">
      <c r="A324" s="1">
        <v>324</v>
      </c>
      <c r="B324" s="25"/>
      <c r="C324" s="25"/>
      <c r="D324" s="39"/>
      <c r="E324" s="207"/>
      <c r="F324" s="223"/>
      <c r="G324" s="298"/>
      <c r="H324" s="185" t="s">
        <v>322</v>
      </c>
      <c r="I324" s="294" t="s">
        <v>29</v>
      </c>
      <c r="J324" s="78" t="s">
        <v>820</v>
      </c>
      <c r="K324" s="162"/>
      <c r="M324" s="46" t="str">
        <f t="shared" si="46"/>
        <v>〇</v>
      </c>
      <c r="O324" s="24"/>
    </row>
    <row r="325" spans="1:21" ht="14.25" thickBot="1">
      <c r="A325" s="1">
        <v>325</v>
      </c>
      <c r="B325" s="25"/>
      <c r="C325" s="25"/>
      <c r="D325" s="39"/>
      <c r="E325" s="207"/>
      <c r="F325" s="223"/>
      <c r="G325" s="298"/>
      <c r="H325" s="218" t="s">
        <v>384</v>
      </c>
      <c r="I325" s="296" t="s">
        <v>29</v>
      </c>
      <c r="J325" s="139" t="s">
        <v>818</v>
      </c>
      <c r="K325" s="179"/>
      <c r="M325" s="46" t="str">
        <f t="shared" si="46"/>
        <v>〇</v>
      </c>
      <c r="O325" s="24"/>
    </row>
    <row r="326" spans="1:21" ht="27.75" thickBot="1">
      <c r="A326" s="1">
        <v>326</v>
      </c>
      <c r="B326" s="25"/>
      <c r="C326" s="25"/>
      <c r="D326" s="39"/>
      <c r="E326" s="207"/>
      <c r="F326" s="223"/>
      <c r="G326" s="298"/>
      <c r="H326" s="297" t="s">
        <v>385</v>
      </c>
      <c r="I326" s="64" t="str">
        <f>IF(J325="はい","B",IF(J325="いいえ","-","B／-"))</f>
        <v>B</v>
      </c>
      <c r="J326" s="139" t="s">
        <v>819</v>
      </c>
      <c r="K326" s="297"/>
      <c r="M326" s="46" t="str">
        <f t="shared" si="46"/>
        <v>〇</v>
      </c>
      <c r="O326" s="24"/>
    </row>
    <row r="327" spans="1:21" ht="19.5" thickBot="1">
      <c r="A327" s="1">
        <v>327</v>
      </c>
      <c r="B327" s="25"/>
      <c r="C327" s="25"/>
      <c r="D327" s="39"/>
      <c r="E327" s="207"/>
      <c r="F327" s="223"/>
      <c r="G327" s="298"/>
      <c r="H327" s="185" t="s">
        <v>322</v>
      </c>
      <c r="I327" s="294" t="s">
        <v>29</v>
      </c>
      <c r="J327" s="78" t="s">
        <v>820</v>
      </c>
      <c r="K327" s="162"/>
      <c r="M327" s="46" t="str">
        <f t="shared" si="46"/>
        <v>〇</v>
      </c>
      <c r="O327" s="24"/>
    </row>
    <row r="328" spans="1:21" ht="14.25" thickBot="1">
      <c r="A328" s="1">
        <v>328</v>
      </c>
      <c r="B328" s="25"/>
      <c r="C328" s="25"/>
      <c r="D328" s="39"/>
      <c r="E328" s="207"/>
      <c r="F328" s="223"/>
      <c r="G328" s="298"/>
      <c r="H328" s="218" t="s">
        <v>386</v>
      </c>
      <c r="I328" s="296" t="s">
        <v>29</v>
      </c>
      <c r="J328" s="139" t="s">
        <v>818</v>
      </c>
      <c r="K328" s="179"/>
      <c r="M328" s="46" t="str">
        <f t="shared" si="46"/>
        <v>〇</v>
      </c>
      <c r="O328" s="24"/>
    </row>
    <row r="329" spans="1:21" ht="27.75" thickBot="1">
      <c r="A329" s="1">
        <v>329</v>
      </c>
      <c r="B329" s="25"/>
      <c r="C329" s="25"/>
      <c r="D329" s="39"/>
      <c r="E329" s="207"/>
      <c r="F329" s="223"/>
      <c r="G329" s="298"/>
      <c r="H329" s="297" t="s">
        <v>387</v>
      </c>
      <c r="I329" s="64" t="str">
        <f>IF(J328="はい","B",IF(J328="いいえ","-","B／-"))</f>
        <v>B</v>
      </c>
      <c r="J329" s="139" t="s">
        <v>819</v>
      </c>
      <c r="K329" s="297"/>
      <c r="M329" s="46" t="str">
        <f t="shared" si="46"/>
        <v>〇</v>
      </c>
      <c r="O329" s="24"/>
    </row>
    <row r="330" spans="1:21" ht="19.5" thickBot="1">
      <c r="A330" s="1">
        <v>330</v>
      </c>
      <c r="B330" s="25"/>
      <c r="C330" s="25"/>
      <c r="D330" s="39"/>
      <c r="E330" s="207"/>
      <c r="F330" s="223"/>
      <c r="G330" s="298"/>
      <c r="H330" s="185" t="s">
        <v>322</v>
      </c>
      <c r="I330" s="294" t="s">
        <v>29</v>
      </c>
      <c r="J330" s="78" t="s">
        <v>820</v>
      </c>
      <c r="K330" s="162"/>
      <c r="M330" s="46" t="str">
        <f t="shared" si="46"/>
        <v>〇</v>
      </c>
      <c r="O330" s="24"/>
    </row>
    <row r="331" spans="1:21" ht="14.25" thickBot="1">
      <c r="A331" s="1">
        <v>331</v>
      </c>
      <c r="C331" s="25"/>
      <c r="D331" s="39"/>
      <c r="E331" s="207"/>
      <c r="F331" s="223"/>
      <c r="G331" s="298"/>
      <c r="H331" s="49" t="s">
        <v>388</v>
      </c>
      <c r="I331" s="301" t="s">
        <v>16</v>
      </c>
      <c r="J331" s="139" t="s">
        <v>818</v>
      </c>
      <c r="K331" s="175"/>
      <c r="M331" s="46" t="str">
        <f t="shared" si="45"/>
        <v>○</v>
      </c>
      <c r="O331" s="24"/>
    </row>
    <row r="332" spans="1:21" ht="14.25" thickBot="1">
      <c r="A332" s="1">
        <v>332</v>
      </c>
      <c r="C332" s="25"/>
      <c r="D332" s="39"/>
      <c r="E332" s="32" t="s">
        <v>42</v>
      </c>
      <c r="F332" s="34"/>
      <c r="G332" s="302"/>
      <c r="H332" s="42" t="s">
        <v>389</v>
      </c>
      <c r="I332" s="293" t="s">
        <v>16</v>
      </c>
      <c r="J332" s="139" t="s">
        <v>818</v>
      </c>
      <c r="K332" s="176"/>
      <c r="M332" s="46" t="str">
        <f t="shared" si="45"/>
        <v>○</v>
      </c>
      <c r="O332" s="24"/>
    </row>
    <row r="333" spans="1:21" ht="27.75" thickBot="1">
      <c r="A333" s="1">
        <v>333</v>
      </c>
      <c r="C333" s="25"/>
      <c r="D333" s="39"/>
      <c r="E333" s="207"/>
      <c r="F333" s="223"/>
      <c r="G333" s="298"/>
      <c r="H333" s="49" t="s">
        <v>390</v>
      </c>
      <c r="I333" s="303" t="s">
        <v>16</v>
      </c>
      <c r="J333" s="139" t="s">
        <v>818</v>
      </c>
      <c r="K333" s="71"/>
      <c r="M333" s="46" t="str">
        <f t="shared" si="45"/>
        <v>○</v>
      </c>
      <c r="O333" s="24"/>
    </row>
    <row r="334" spans="1:21" ht="14.25" thickBot="1">
      <c r="A334" s="1">
        <v>334</v>
      </c>
      <c r="C334" s="25"/>
      <c r="D334" s="39"/>
      <c r="E334" s="32" t="s">
        <v>74</v>
      </c>
      <c r="F334" s="34"/>
      <c r="G334" s="302"/>
      <c r="H334" s="42" t="s">
        <v>391</v>
      </c>
      <c r="I334" s="304" t="s">
        <v>16</v>
      </c>
      <c r="J334" s="139" t="s">
        <v>818</v>
      </c>
      <c r="K334" s="76"/>
      <c r="M334" s="46" t="str">
        <f>+IF(I334="A",IF(ISBLANK(J334),"未入力あり",IF(J334="はい","○","×")),"")</f>
        <v>○</v>
      </c>
      <c r="O334" s="24"/>
    </row>
    <row r="335" spans="1:21" ht="41.25" thickBot="1">
      <c r="A335" s="1">
        <v>335</v>
      </c>
      <c r="C335" s="25"/>
      <c r="D335" s="39"/>
      <c r="E335" s="236"/>
      <c r="F335" s="209"/>
      <c r="G335" s="305"/>
      <c r="H335" s="95" t="s">
        <v>392</v>
      </c>
      <c r="I335" s="306" t="s">
        <v>29</v>
      </c>
      <c r="J335" s="181">
        <v>6</v>
      </c>
      <c r="K335" s="307" t="s">
        <v>393</v>
      </c>
      <c r="M335" s="46" t="str">
        <f>IF(ISBLANK(J335),"未入力あり","〇")</f>
        <v>〇</v>
      </c>
      <c r="O335" s="24"/>
    </row>
    <row r="336" spans="1:21" ht="14.25" thickBot="1">
      <c r="A336" s="1">
        <v>336</v>
      </c>
      <c r="C336" s="25"/>
      <c r="D336" s="39"/>
      <c r="E336" s="32" t="s">
        <v>112</v>
      </c>
      <c r="F336" s="34"/>
      <c r="G336" s="302"/>
      <c r="H336" s="42" t="s">
        <v>394</v>
      </c>
      <c r="I336" s="293" t="s">
        <v>16</v>
      </c>
      <c r="J336" s="139" t="s">
        <v>818</v>
      </c>
      <c r="K336" s="76"/>
      <c r="M336" s="46" t="str">
        <f t="shared" si="45"/>
        <v>○</v>
      </c>
      <c r="O336" s="24"/>
      <c r="T336" s="66"/>
      <c r="U336" s="67"/>
    </row>
    <row r="337" spans="1:21" ht="19.5" thickBot="1">
      <c r="A337" s="1">
        <v>337</v>
      </c>
      <c r="C337" s="25"/>
      <c r="D337" s="39"/>
      <c r="E337" s="236"/>
      <c r="F337" s="209"/>
      <c r="G337" s="305"/>
      <c r="H337" s="195" t="s">
        <v>322</v>
      </c>
      <c r="I337" s="294" t="s">
        <v>29</v>
      </c>
      <c r="J337" s="78" t="s">
        <v>820</v>
      </c>
      <c r="K337" s="122"/>
      <c r="M337" s="46" t="str">
        <f>IF(ISBLANK(J337),"未入力あり","〇")</f>
        <v>〇</v>
      </c>
      <c r="O337" s="24"/>
      <c r="T337" s="66"/>
      <c r="U337" s="67"/>
    </row>
    <row r="338" spans="1:21" ht="27.75" thickBot="1">
      <c r="A338" s="1">
        <v>338</v>
      </c>
      <c r="C338" s="25"/>
      <c r="D338" s="39"/>
      <c r="E338" s="236" t="s">
        <v>131</v>
      </c>
      <c r="F338" s="209"/>
      <c r="G338" s="308"/>
      <c r="H338" s="120" t="s">
        <v>395</v>
      </c>
      <c r="I338" s="301" t="s">
        <v>16</v>
      </c>
      <c r="J338" s="139" t="s">
        <v>818</v>
      </c>
      <c r="K338" s="122"/>
      <c r="M338" s="46" t="str">
        <f>+IF(I338="A",IF(ISBLANK(J338),"未入力あり",IF(J338="はい","○","×")),"")</f>
        <v>○</v>
      </c>
      <c r="O338" s="24"/>
    </row>
    <row r="339" spans="1:21" ht="27.75" thickBot="1">
      <c r="A339" s="1">
        <v>339</v>
      </c>
      <c r="C339" s="25"/>
      <c r="D339" s="39"/>
      <c r="E339" s="207" t="s">
        <v>142</v>
      </c>
      <c r="F339" s="223"/>
      <c r="G339" s="298"/>
      <c r="H339" s="160" t="s">
        <v>396</v>
      </c>
      <c r="I339" s="309" t="s">
        <v>16</v>
      </c>
      <c r="J339" s="139" t="s">
        <v>818</v>
      </c>
      <c r="K339" s="162"/>
      <c r="M339" s="46" t="str">
        <f t="shared" si="45"/>
        <v>○</v>
      </c>
      <c r="O339" s="24"/>
    </row>
    <row r="340" spans="1:21" ht="27.75" thickBot="1">
      <c r="A340" s="1">
        <v>340</v>
      </c>
      <c r="C340" s="186"/>
      <c r="D340" s="47"/>
      <c r="E340" s="236"/>
      <c r="F340" s="209"/>
      <c r="G340" s="308"/>
      <c r="H340" s="49" t="s">
        <v>397</v>
      </c>
      <c r="I340" s="303" t="s">
        <v>16</v>
      </c>
      <c r="J340" s="139" t="s">
        <v>818</v>
      </c>
      <c r="K340" s="71"/>
      <c r="M340" s="46" t="str">
        <f t="shared" si="45"/>
        <v>○</v>
      </c>
      <c r="O340" s="24"/>
    </row>
    <row r="341" spans="1:21" ht="14.25" thickBot="1">
      <c r="A341" s="1">
        <v>341</v>
      </c>
      <c r="C341" s="18">
        <v>5</v>
      </c>
      <c r="D341" s="19" t="s">
        <v>398</v>
      </c>
      <c r="E341" s="20"/>
      <c r="F341" s="20"/>
      <c r="G341" s="20"/>
      <c r="H341" s="21"/>
      <c r="I341" s="22"/>
      <c r="J341" s="230"/>
      <c r="K341" s="23"/>
      <c r="O341" s="24"/>
    </row>
    <row r="342" spans="1:21" ht="14.25" thickBot="1">
      <c r="A342" s="1">
        <v>342</v>
      </c>
      <c r="C342" s="39"/>
      <c r="D342" s="241" t="s">
        <v>269</v>
      </c>
      <c r="E342" s="188"/>
      <c r="F342" s="28"/>
      <c r="G342" s="28"/>
      <c r="H342" s="310" t="s">
        <v>399</v>
      </c>
      <c r="I342" s="311" t="s">
        <v>16</v>
      </c>
      <c r="J342" s="44" t="s">
        <v>818</v>
      </c>
      <c r="K342" s="45"/>
      <c r="M342" s="46" t="str">
        <f t="shared" ref="M342" si="47">+IF(I342="A",IF(ISBLANK(J342),"未入力あり",IF(J342="はい","○","×")),"")</f>
        <v>○</v>
      </c>
      <c r="O342" s="24"/>
    </row>
    <row r="343" spans="1:21" ht="14.25" thickBot="1">
      <c r="A343" s="1">
        <v>343</v>
      </c>
      <c r="C343" s="39"/>
      <c r="D343" s="241" t="s">
        <v>273</v>
      </c>
      <c r="E343" s="188"/>
      <c r="F343" s="28"/>
      <c r="G343" s="28"/>
      <c r="H343" s="310" t="s">
        <v>400</v>
      </c>
      <c r="I343" s="311"/>
      <c r="J343" s="312"/>
      <c r="K343" s="45" t="s">
        <v>401</v>
      </c>
      <c r="O343" s="24"/>
    </row>
    <row r="344" spans="1:21" ht="14.25" thickBot="1">
      <c r="A344" s="1">
        <v>344</v>
      </c>
      <c r="C344" s="39"/>
      <c r="D344" s="242"/>
      <c r="E344" s="243"/>
      <c r="F344" s="313"/>
      <c r="G344" s="313"/>
      <c r="H344" s="314" t="s">
        <v>402</v>
      </c>
      <c r="I344" s="315" t="s">
        <v>29</v>
      </c>
      <c r="J344" s="44" t="s">
        <v>818</v>
      </c>
      <c r="K344" s="248"/>
      <c r="M344" s="46" t="str">
        <f>+IF(ISBLANK(J344),"未入力あり","〇")</f>
        <v>〇</v>
      </c>
      <c r="O344" s="24"/>
    </row>
    <row r="345" spans="1:21" ht="14.25" thickBot="1">
      <c r="A345" s="1">
        <v>345</v>
      </c>
      <c r="C345" s="39"/>
      <c r="D345" s="242"/>
      <c r="E345" s="243"/>
      <c r="F345" s="313"/>
      <c r="G345" s="313"/>
      <c r="H345" s="257" t="s">
        <v>403</v>
      </c>
      <c r="I345" s="64" t="str">
        <f>IF(J344="はい","C",IF(J344="いいえ","-","C/-"))</f>
        <v>C</v>
      </c>
      <c r="J345" s="139" t="s">
        <v>818</v>
      </c>
      <c r="K345" s="316" t="s">
        <v>404</v>
      </c>
      <c r="M345" s="46" t="str">
        <f>+IF(ISBLANK(J345),"未入力あり","〇")</f>
        <v>〇</v>
      </c>
      <c r="O345" s="24"/>
    </row>
    <row r="346" spans="1:21" ht="19.5" thickBot="1">
      <c r="A346" s="1">
        <v>346</v>
      </c>
      <c r="C346" s="39"/>
      <c r="D346" s="242"/>
      <c r="E346" s="243"/>
      <c r="F346" s="313"/>
      <c r="G346" s="313"/>
      <c r="H346" s="249" t="s">
        <v>405</v>
      </c>
      <c r="I346" s="64" t="str">
        <f>IF(J344="はい","C",IF(J344="いいえ","-","C/-"))</f>
        <v>C</v>
      </c>
      <c r="J346" s="181">
        <v>1</v>
      </c>
      <c r="K346" s="316" t="s">
        <v>404</v>
      </c>
      <c r="M346" s="46" t="str">
        <f>+IF(ISBLANK(J346),"未入力あり","〇")</f>
        <v>〇</v>
      </c>
      <c r="O346" s="24"/>
      <c r="T346" s="66"/>
      <c r="U346" s="67"/>
    </row>
    <row r="347" spans="1:21" ht="14.25" thickBot="1">
      <c r="A347" s="1">
        <v>347</v>
      </c>
      <c r="C347" s="39"/>
      <c r="D347" s="242"/>
      <c r="E347" s="243"/>
      <c r="F347" s="313"/>
      <c r="G347" s="313"/>
      <c r="H347" s="160" t="s">
        <v>406</v>
      </c>
      <c r="I347" s="309"/>
      <c r="J347" s="317"/>
      <c r="K347" s="163"/>
      <c r="O347" s="24"/>
    </row>
    <row r="348" spans="1:21" ht="14.25" thickBot="1">
      <c r="A348" s="1">
        <v>348</v>
      </c>
      <c r="C348" s="39"/>
      <c r="D348" s="242"/>
      <c r="E348" s="243"/>
      <c r="F348" s="313"/>
      <c r="G348" s="313"/>
      <c r="H348" s="318" t="s">
        <v>407</v>
      </c>
      <c r="I348" s="319" t="s">
        <v>29</v>
      </c>
      <c r="J348" s="139" t="s">
        <v>818</v>
      </c>
      <c r="K348" s="262"/>
      <c r="M348" s="46" t="str">
        <f>IF(ISBLANK(J348),"未入力あり","〇")</f>
        <v>〇</v>
      </c>
      <c r="O348" s="24"/>
    </row>
    <row r="349" spans="1:21" ht="14.25" thickBot="1">
      <c r="A349" s="1">
        <v>349</v>
      </c>
      <c r="C349" s="39"/>
      <c r="D349" s="242"/>
      <c r="E349" s="243"/>
      <c r="F349" s="313"/>
      <c r="G349" s="313"/>
      <c r="H349" s="249" t="s">
        <v>408</v>
      </c>
      <c r="I349" s="64" t="str">
        <f>IF(J348="はい","A",IF(J348="いいえ","-","A/-"))</f>
        <v>A</v>
      </c>
      <c r="J349" s="139" t="s">
        <v>818</v>
      </c>
      <c r="K349" s="307" t="s">
        <v>409</v>
      </c>
      <c r="M349" s="102" t="str">
        <f>+IF(I349="A",IF(ISBLANK(J349),"未入力あり",IF(J349&gt;=1,"○","×")),"")</f>
        <v>○</v>
      </c>
      <c r="O349" s="24"/>
    </row>
    <row r="350" spans="1:21" ht="14.25" thickBot="1">
      <c r="A350" s="1">
        <v>350</v>
      </c>
      <c r="C350" s="39"/>
      <c r="D350" s="242"/>
      <c r="E350" s="243"/>
      <c r="F350" s="313"/>
      <c r="G350" s="313"/>
      <c r="H350" s="162" t="s">
        <v>410</v>
      </c>
      <c r="I350" s="161" t="str">
        <f>IF(OR(J344="はい",J348="はい"),"A",IF(AND(J344="いいえ",J348="いいえ"),"-","A/-"))</f>
        <v>A</v>
      </c>
      <c r="J350" s="139" t="s">
        <v>818</v>
      </c>
      <c r="K350" s="320" t="s">
        <v>411</v>
      </c>
      <c r="M350" s="102" t="str">
        <f t="shared" ref="M350" si="48">+IF(I350="A",IF(ISBLANK(J350),"未入力あり",IF(J350&gt;=1,"○","×")),"")</f>
        <v>○</v>
      </c>
      <c r="O350" s="24"/>
    </row>
    <row r="351" spans="1:21" ht="21" customHeight="1" thickBot="1">
      <c r="A351" s="1">
        <v>351</v>
      </c>
      <c r="C351" s="47"/>
      <c r="D351" s="253"/>
      <c r="E351" s="254"/>
      <c r="F351" s="321"/>
      <c r="G351" s="321"/>
      <c r="H351" s="195" t="s">
        <v>412</v>
      </c>
      <c r="I351" s="303" t="s">
        <v>29</v>
      </c>
      <c r="J351" s="78" t="s">
        <v>832</v>
      </c>
      <c r="K351" s="71"/>
      <c r="M351" s="46" t="str">
        <f>IF(ISBLANK(J351),"未入力あり","〇")</f>
        <v>〇</v>
      </c>
      <c r="O351" s="24"/>
    </row>
    <row r="352" spans="1:21" ht="14.25" thickBot="1">
      <c r="A352" s="1">
        <v>352</v>
      </c>
      <c r="C352" s="18">
        <v>6</v>
      </c>
      <c r="D352" s="227" t="s">
        <v>413</v>
      </c>
      <c r="E352" s="228"/>
      <c r="F352" s="20"/>
      <c r="G352" s="20"/>
      <c r="H352" s="21"/>
      <c r="I352" s="22"/>
      <c r="J352" s="230"/>
      <c r="K352" s="23"/>
      <c r="O352" s="24"/>
    </row>
    <row r="353" spans="1:15" ht="27.75" thickBot="1">
      <c r="A353" s="1">
        <v>353</v>
      </c>
      <c r="C353" s="25"/>
      <c r="D353" s="322" t="s">
        <v>269</v>
      </c>
      <c r="E353" s="28"/>
      <c r="F353" s="28"/>
      <c r="G353" s="28"/>
      <c r="H353" s="310" t="s">
        <v>414</v>
      </c>
      <c r="I353" s="43" t="s">
        <v>16</v>
      </c>
      <c r="J353" s="44" t="s">
        <v>818</v>
      </c>
      <c r="K353" s="45"/>
      <c r="M353" s="46" t="str">
        <f>+IF(I353="A",IF(ISBLANK(J353),"未入力あり",IF(J353="はい","○","×")),"")</f>
        <v>○</v>
      </c>
      <c r="O353" s="24"/>
    </row>
    <row r="354" spans="1:15" ht="14.25" thickBot="1">
      <c r="A354" s="1">
        <v>354</v>
      </c>
      <c r="C354" s="25"/>
      <c r="D354" s="323"/>
      <c r="E354" s="313"/>
      <c r="F354" s="313"/>
      <c r="G354" s="313"/>
      <c r="H354" s="49" t="s">
        <v>415</v>
      </c>
      <c r="I354" s="125" t="s">
        <v>16</v>
      </c>
      <c r="J354" s="139" t="s">
        <v>818</v>
      </c>
      <c r="K354" s="71"/>
      <c r="M354" s="46" t="str">
        <f>+IF(I354="A",IF(ISBLANK(J354),"未入力あり",IF(J354="はい","○","×")),"")</f>
        <v>○</v>
      </c>
      <c r="O354" s="24"/>
    </row>
    <row r="355" spans="1:15" ht="14.25" thickBot="1">
      <c r="A355" s="1">
        <v>355</v>
      </c>
      <c r="C355" s="25"/>
      <c r="D355" s="324" t="s">
        <v>273</v>
      </c>
      <c r="E355" s="325"/>
      <c r="F355" s="325"/>
      <c r="G355" s="325"/>
      <c r="H355" s="74" t="s">
        <v>416</v>
      </c>
      <c r="I355" s="75" t="s">
        <v>16</v>
      </c>
      <c r="J355" s="139" t="s">
        <v>818</v>
      </c>
      <c r="K355" s="76"/>
      <c r="M355" s="46" t="str">
        <f>+IF(I355="A",IF(ISBLANK(J355),"未入力あり",IF(J355="はい","○","×")),"")</f>
        <v>○</v>
      </c>
      <c r="O355" s="24"/>
    </row>
    <row r="356" spans="1:15" ht="50.25" customHeight="1" thickBot="1">
      <c r="A356" s="1">
        <v>356</v>
      </c>
      <c r="C356" s="25"/>
      <c r="D356" s="323" t="s">
        <v>275</v>
      </c>
      <c r="E356" s="313"/>
      <c r="F356" s="313"/>
      <c r="G356" s="313"/>
      <c r="H356" s="52" t="s">
        <v>417</v>
      </c>
      <c r="I356" s="64" t="s">
        <v>48</v>
      </c>
      <c r="J356" s="139" t="s">
        <v>819</v>
      </c>
      <c r="K356" s="54" t="s">
        <v>422</v>
      </c>
      <c r="M356" s="46" t="str">
        <f t="shared" ref="M356:M357" si="49">IF(ISBLANK(J356),"未入力あり","〇")</f>
        <v>〇</v>
      </c>
      <c r="O356" s="24"/>
    </row>
    <row r="357" spans="1:15" ht="42.75" customHeight="1" thickBot="1">
      <c r="A357" s="1">
        <v>357</v>
      </c>
      <c r="C357" s="25"/>
      <c r="D357" s="323"/>
      <c r="E357" s="313"/>
      <c r="F357" s="313"/>
      <c r="G357" s="313"/>
      <c r="H357" s="326" t="s">
        <v>418</v>
      </c>
      <c r="I357" s="327" t="s">
        <v>29</v>
      </c>
      <c r="J357" s="78" t="s">
        <v>833</v>
      </c>
      <c r="K357" s="328"/>
      <c r="M357" s="46" t="str">
        <f t="shared" si="49"/>
        <v>〇</v>
      </c>
      <c r="O357" s="24"/>
    </row>
    <row r="358" spans="1:15" ht="19.5" thickBot="1">
      <c r="A358" s="1">
        <v>358</v>
      </c>
      <c r="C358" s="25"/>
      <c r="D358" s="329"/>
      <c r="E358" s="321"/>
      <c r="F358" s="321"/>
      <c r="G358" s="330"/>
      <c r="H358" s="95" t="s">
        <v>419</v>
      </c>
      <c r="I358" s="331" t="s">
        <v>29</v>
      </c>
      <c r="J358" s="78">
        <v>20240307</v>
      </c>
      <c r="K358" s="332"/>
      <c r="M358" s="102" t="str">
        <f>+IF(J356="はい",IF(ISBLANK(J358),"未入力あり",IF(J356="いいえ","×","〇")),"")</f>
        <v/>
      </c>
      <c r="O358" s="24"/>
    </row>
  </sheetData>
  <sheetProtection selectLockedCells="1"/>
  <protectedRanges>
    <protectedRange sqref="J51:J80 J99:J103 J105:J117 J229:J230 J346 J351 J29 J13:J27 J31:J49 J143:J198 J219:J227 J232:J248 J307:J311 J313:J315 J318 J321 J324 J327 J330:J340 J82:J97 J211:J217 J121:J140 J251:J278 J297:J305 J291:J295 J281:J289 J200:J208 J358" name="範囲3"/>
    <protectedRange sqref="J51:J80 J99:J103 J105:J117 J229:J230 J346 J351 J29 J13:J27 J31:J49 J143:J198 J219:J227 J232:J248 J307:J311 J313:J315 J318 J321 J324 J327 J330:J340 J82:J97 J211:J217 J121:J140 J251:J278 J297:J305 J291:J295 J281:J289 J200:J208 J358" name="範囲2"/>
    <protectedRange sqref="J328:J329 J316:J317 J319:J320 J322:J323 J325:J326" name="範囲3_1"/>
    <protectedRange sqref="J328:J329 J316:J317 J319:J320 J322:J323 J325:J326" name="範囲2_1"/>
  </protectedRanges>
  <mergeCells count="4">
    <mergeCell ref="B2:G4"/>
    <mergeCell ref="H2:H4"/>
    <mergeCell ref="F30:H30"/>
    <mergeCell ref="E119:H119"/>
  </mergeCells>
  <phoneticPr fontId="5"/>
  <conditionalFormatting sqref="A13:A358">
    <cfRule type="expression" dxfId="2" priority="2">
      <formula>$M13="×"</formula>
    </cfRule>
  </conditionalFormatting>
  <conditionalFormatting sqref="K2">
    <cfRule type="containsText" dxfId="1" priority="31" operator="containsText" text="未">
      <formula>NOT(ISERROR(SEARCH("未",K2)))</formula>
    </cfRule>
  </conditionalFormatting>
  <conditionalFormatting sqref="M1:N1048576">
    <cfRule type="cellIs" dxfId="0" priority="1" operator="equal">
      <formula>"未入力あり"</formula>
    </cfRule>
  </conditionalFormatting>
  <dataValidations count="8">
    <dataValidation type="list" allowBlank="1" showInputMessage="1" showErrorMessage="1" error="選択肢から選んでください" sqref="J357" xr:uid="{D1A9FCA5-2759-4793-A4E9-0C3F01CB0690}">
      <formula1>"JCI,ISO9001,日本医療機能評価機構 病院機能評価,-"</formula1>
    </dataValidation>
    <dataValidation type="list" allowBlank="1" showInputMessage="1" showErrorMessage="1" error="選択肢から選んでください" sqref="J301:J305" xr:uid="{212289DC-1392-4139-B088-C3DEA17CC6B4}">
      <formula1>"自施設で対応,適切な機関に紹介,どちらでもない"</formula1>
    </dataValidation>
    <dataValidation type="list" allowBlank="1" showInputMessage="1" showErrorMessage="1" error="選択肢から選んでください" sqref="J46:J47 J36:J43 J144 J149 J258 J326 J317 J320 J323 J329 J208" xr:uid="{495BFBE8-4419-4A93-8AD9-9666608AB356}">
      <formula1>"はい,いいえ,-"</formula1>
    </dataValidation>
    <dataValidation type="decimal" errorStyle="warning" allowBlank="1" showInputMessage="1" showErrorMessage="1" errorTitle="入力値を要確認！" error="想定を超えた数値が入力されています。ご確認ください。" sqref="J22:J23" xr:uid="{08183DC1-27B9-4198-B80F-3726A848B2E4}">
      <formula1>T22</formula1>
      <formula2>U22</formula2>
    </dataValidation>
    <dataValidation type="whole" errorStyle="warning" allowBlank="1" showInputMessage="1" showErrorMessage="1" errorTitle="入力値を要確認！" error="想定を超えた数値が入力されています。ご確認ください。" sqref="J44" xr:uid="{B7DDFCB0-3F73-4484-AB7B-B609D85E43D0}">
      <formula1>0</formula1>
      <formula2>U44</formula2>
    </dataValidation>
    <dataValidation type="whole" errorStyle="warning" allowBlank="1" showInputMessage="1" showErrorMessage="1" errorTitle="入力値を要確認！" error="想定を超えた数値が入力されています。ご確認ください。" sqref="J101 J113 J139:J140 J226:J227 J229:J230 J240 J243 J133:J135 J308:J309 J335 J346 J121:J126 J212:J216 J145 J143 J147:J148 J150 J152:J155 J165:J166 J160:J161 J157:J158 J163 J168:J172 J176:J178 J180 J182:J183 J185 J174 J195:J198 J187 J189:J191 J193 J129:J131 J259" xr:uid="{63D4DF2F-E948-4E8D-B957-CF69E1D3295A}">
      <formula1>T101</formula1>
      <formula2>U101</formula2>
    </dataValidation>
    <dataValidation type="decimal" imeMode="disabled" operator="greaterThanOrEqual" allowBlank="1" showInputMessage="1" showErrorMessage="1" error="数値を入力してください" prompt="数値を入力" sqref="J217 J132" xr:uid="{FF56B5C7-5899-40EC-9765-9944FD723310}">
      <formula1>0</formula1>
    </dataValidation>
    <dataValidation type="list" allowBlank="1" showInputMessage="1" showErrorMessage="1" error="選択肢から選んでください" sqref="J13:J21 J29 J31:J35 J99:J100 J102:J103 J48:J49 J338:J340 J348:J350 J310:J311 J73:J80 J342 J114:J117 J245:J248 J91:J97 J331:J334 J344:J345 J105:J112 J219:J225 J297:J300 J242 J238:J239 J353:J356 J51:J71 J307 J82:J89 J127:J128 J136:J138 J24:J26 J159 J164 J179 J181 J184 J186 J175 J192 J211 J232 J234:J236 J251:J253 J255:J257 J260:J268 J313 J315:J316 J319 J322 J325 J328 J336 J270:J278 J281:J289 J291:J295 J200:J207" xr:uid="{9FDFC8C8-0844-4439-9C0A-2F4C19B61450}">
      <formula1>"はい,いいえ"</formula1>
    </dataValidation>
  </dataValidations>
  <pageMargins left="0.70866141732283472" right="0.70866141732283472" top="0.74803149606299213" bottom="0.74803149606299213" header="0.31496062992125984" footer="0.31496062992125984"/>
  <pageSetup paperSize="8" scale="55" fitToHeight="0" orientation="portrait" r:id="rId1"/>
  <headerFooter>
    <oddFooter>&amp;C&amp;P / &amp;N ページ&amp;R&amp;A</oddFooter>
  </headerFooter>
  <rowBreaks count="4" manualBreakCount="4">
    <brk id="80" max="13" man="1"/>
    <brk id="117" max="13" man="1"/>
    <brk id="208" max="13" man="1"/>
    <brk id="24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34F54-6023-40C9-8F3C-572E9B0B9024}">
  <sheetPr>
    <tabColor theme="0"/>
    <pageSetUpPr fitToPage="1"/>
  </sheetPr>
  <dimension ref="A1:F12"/>
  <sheetViews>
    <sheetView workbookViewId="0">
      <selection activeCell="B4" sqref="B4"/>
    </sheetView>
  </sheetViews>
  <sheetFormatPr defaultColWidth="8.75" defaultRowHeight="18.75"/>
  <cols>
    <col min="1" max="1" width="3.25" style="346" customWidth="1"/>
    <col min="2" max="2" width="8.25" style="564" bestFit="1" customWidth="1"/>
    <col min="3" max="16384" width="8.75" style="346"/>
  </cols>
  <sheetData>
    <row r="1" spans="1:6">
      <c r="A1" s="335" t="s">
        <v>753</v>
      </c>
    </row>
    <row r="3" spans="1:6">
      <c r="A3" s="565" t="s">
        <v>754</v>
      </c>
    </row>
    <row r="4" spans="1:6">
      <c r="A4" s="346" t="s">
        <v>337</v>
      </c>
      <c r="B4" s="566">
        <v>1657</v>
      </c>
      <c r="C4" s="349" t="s">
        <v>755</v>
      </c>
      <c r="F4" s="349"/>
    </row>
    <row r="5" spans="1:6">
      <c r="A5" s="346" t="s">
        <v>339</v>
      </c>
      <c r="B5" s="566">
        <v>1200</v>
      </c>
      <c r="C5" s="346" t="s">
        <v>756</v>
      </c>
    </row>
    <row r="6" spans="1:6" ht="19.5" thickBot="1">
      <c r="A6" s="346" t="s">
        <v>757</v>
      </c>
      <c r="B6" s="567">
        <f>IFERROR(B5*12,"")</f>
        <v>14400</v>
      </c>
      <c r="C6" s="346" t="s">
        <v>758</v>
      </c>
    </row>
    <row r="7" spans="1:6" ht="19.5" thickBot="1">
      <c r="A7" s="346" t="s">
        <v>759</v>
      </c>
      <c r="B7" s="568">
        <f>IFERROR(B4/B6,"")</f>
        <v>0.11506944444444445</v>
      </c>
      <c r="C7" s="346" t="s">
        <v>760</v>
      </c>
    </row>
    <row r="10" spans="1:6">
      <c r="A10" s="349" t="s">
        <v>761</v>
      </c>
    </row>
    <row r="11" spans="1:6">
      <c r="A11" s="346" t="s">
        <v>762</v>
      </c>
    </row>
    <row r="12" spans="1:6">
      <c r="C12" s="564"/>
      <c r="D12" s="564"/>
      <c r="E12" s="564"/>
      <c r="F12" s="564"/>
    </row>
  </sheetData>
  <sheetProtection selectLockedCells="1"/>
  <phoneticPr fontId="5"/>
  <pageMargins left="0.7" right="0.7" top="0.75" bottom="0.75" header="0.3" footer="0.3"/>
  <pageSetup paperSize="9" scale="7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8F152-EB6F-4405-9122-AF7D58E5213D}">
  <sheetPr>
    <tabColor theme="0"/>
    <pageSetUpPr fitToPage="1"/>
  </sheetPr>
  <dimension ref="A1:J332"/>
  <sheetViews>
    <sheetView view="pageBreakPreview" zoomScale="85" zoomScaleNormal="100" zoomScaleSheetLayoutView="85" workbookViewId="0">
      <selection activeCell="B9" sqref="B9"/>
    </sheetView>
  </sheetViews>
  <sheetFormatPr defaultColWidth="8.125" defaultRowHeight="13.5"/>
  <cols>
    <col min="1" max="1" width="3.25" style="604" customWidth="1"/>
    <col min="2" max="2" width="8.75" style="604" customWidth="1"/>
    <col min="3" max="3" width="58.375" style="604" customWidth="1"/>
    <col min="4" max="4" width="69" style="604" customWidth="1"/>
    <col min="5" max="5" width="49.25" style="604" customWidth="1"/>
    <col min="6" max="6" width="10" style="604" customWidth="1"/>
    <col min="7" max="7" width="5.375" style="603" hidden="1" customWidth="1"/>
    <col min="8" max="8" width="2.375" style="604" customWidth="1"/>
    <col min="9" max="9" width="2" style="2" customWidth="1"/>
    <col min="10" max="10" width="72.625" style="7" customWidth="1"/>
    <col min="11" max="16384" width="8.125" style="604"/>
  </cols>
  <sheetData>
    <row r="1" spans="1:10" ht="20.25" customHeight="1" thickBot="1">
      <c r="A1" s="688" t="s">
        <v>788</v>
      </c>
      <c r="B1" s="689"/>
      <c r="C1" s="689"/>
      <c r="D1" s="689"/>
      <c r="E1" s="689"/>
      <c r="F1" s="689"/>
      <c r="I1" s="569"/>
      <c r="J1" s="570"/>
    </row>
    <row r="2" spans="1:10" ht="24.95" customHeight="1" thickTop="1" thickBot="1">
      <c r="A2" s="690" t="s">
        <v>803</v>
      </c>
      <c r="B2" s="639"/>
      <c r="C2" s="639"/>
      <c r="D2" s="639"/>
      <c r="E2" s="639"/>
      <c r="F2" s="572" t="str">
        <f>IF(COUNTIF(G:G,"未入力")&gt;=1,"未入力あり",IF(COUNTIF(G:G,"入力済")=0,"不要","入力済"))</f>
        <v>入力済</v>
      </c>
      <c r="G2" s="691"/>
      <c r="H2" s="692"/>
      <c r="I2" s="605"/>
    </row>
    <row r="3" spans="1:10" ht="5.0999999999999996" customHeight="1" thickTop="1">
      <c r="G3" s="691"/>
      <c r="H3" s="692"/>
      <c r="I3" s="606"/>
      <c r="J3" s="607"/>
    </row>
    <row r="4" spans="1:10" ht="20.100000000000001" customHeight="1">
      <c r="D4" s="608" t="s">
        <v>789</v>
      </c>
      <c r="E4" s="693" t="str">
        <f>表紙!E2</f>
        <v>泉大津急性期メディカルセンター</v>
      </c>
      <c r="F4" s="694"/>
      <c r="G4" s="691"/>
      <c r="H4" s="692"/>
      <c r="I4" s="609"/>
      <c r="J4" s="388" t="s">
        <v>434</v>
      </c>
    </row>
    <row r="5" spans="1:10" ht="20.100000000000001" customHeight="1">
      <c r="D5" s="608" t="s">
        <v>790</v>
      </c>
      <c r="E5" s="346" t="s">
        <v>798</v>
      </c>
      <c r="F5" s="346"/>
      <c r="J5" s="348"/>
    </row>
    <row r="6" spans="1:10" ht="54" customHeight="1">
      <c r="A6" s="695" t="s">
        <v>801</v>
      </c>
      <c r="B6" s="695"/>
      <c r="C6" s="695"/>
      <c r="D6" s="695"/>
      <c r="E6" s="695"/>
      <c r="F6" s="695"/>
      <c r="J6" s="348"/>
    </row>
    <row r="7" spans="1:10" ht="30" customHeight="1" thickBot="1">
      <c r="A7" s="610"/>
      <c r="B7" s="611" t="s">
        <v>791</v>
      </c>
      <c r="C7" s="612" t="s">
        <v>802</v>
      </c>
      <c r="D7" s="613" t="s">
        <v>792</v>
      </c>
      <c r="E7" s="696" t="s">
        <v>793</v>
      </c>
      <c r="F7" s="697"/>
      <c r="J7" s="348"/>
    </row>
    <row r="8" spans="1:10" s="346" customFormat="1" ht="62.25" customHeight="1" thickBot="1">
      <c r="A8" s="614" t="s">
        <v>794</v>
      </c>
      <c r="B8" s="615">
        <v>131</v>
      </c>
      <c r="C8" s="616" t="str">
        <f>+IFERROR(VLOOKUP($B8,'様式４(機能別)'!$A$1:$K$358,8,0),"")</f>
        <v>専任の薬物療法に携わる専門的な知識及び技能を有する常勤の医師の人数</v>
      </c>
      <c r="D8" s="617" t="s">
        <v>799</v>
      </c>
      <c r="E8" s="698" t="s">
        <v>800</v>
      </c>
      <c r="F8" s="699"/>
      <c r="G8" s="349"/>
      <c r="I8" s="2"/>
      <c r="J8" s="348"/>
    </row>
    <row r="9" spans="1:10" s="346" customFormat="1" ht="62.25" customHeight="1" thickBot="1">
      <c r="A9" s="618">
        <v>1</v>
      </c>
      <c r="B9" s="630">
        <v>43</v>
      </c>
      <c r="C9" s="616" t="str">
        <f>+IFERROR(VLOOKUP($B9,'様式４(機能別)'!$A$1:$K$358,8,0),"")</f>
        <v>関連する学会のガイドライン等も参考に、第三者機関による出力線量測定を行い、放射線治療の品質管理を行っている。
※「自施設で放射線治療を実施している」で「いいえ」とした場合、便宜上「-」を選択してください（未入力チェックのため）。</v>
      </c>
      <c r="D9" s="619" t="s">
        <v>835</v>
      </c>
      <c r="E9" s="686" t="s">
        <v>836</v>
      </c>
      <c r="F9" s="687"/>
      <c r="G9" s="620" t="str">
        <f>IF(B9&lt;&gt;"",IF(AND(D9&lt;&gt;"",E9&lt;&gt;""),"入力済","未入力"),"不要")</f>
        <v>入力済</v>
      </c>
      <c r="I9" s="2"/>
      <c r="J9" s="348"/>
    </row>
    <row r="10" spans="1:10" ht="62.25" customHeight="1" thickBot="1">
      <c r="A10" s="618">
        <v>2</v>
      </c>
      <c r="B10" s="629"/>
      <c r="C10" s="617" t="str">
        <f>+IFERROR(VLOOKUP($B10,'様式４(機能別)'!$A$1:$K$358,8,0),"")</f>
        <v/>
      </c>
      <c r="D10" s="619"/>
      <c r="E10" s="686"/>
      <c r="F10" s="687"/>
      <c r="G10" s="620" t="str">
        <f>IF(B10&lt;&gt;"",IF(AND(D10&lt;&gt;"",E10&lt;&gt;""),"入力済","未入力"),"不要")</f>
        <v>不要</v>
      </c>
      <c r="H10" s="621"/>
      <c r="I10" s="622"/>
      <c r="J10" s="389"/>
    </row>
    <row r="11" spans="1:10" ht="62.25" customHeight="1" thickBot="1">
      <c r="A11" s="618">
        <v>3</v>
      </c>
      <c r="B11" s="629"/>
      <c r="C11" s="617" t="str">
        <f>+IFERROR(VLOOKUP($B11,'様式４(機能別)'!$A$1:$K$358,8,0),"")</f>
        <v/>
      </c>
      <c r="D11" s="619"/>
      <c r="E11" s="686"/>
      <c r="F11" s="687"/>
      <c r="G11" s="620" t="str">
        <f>IF(B11&lt;&gt;"",IF(AND(D11&lt;&gt;"",E11&lt;&gt;""),"入力済","未入力"),"不要")</f>
        <v>不要</v>
      </c>
      <c r="H11" s="621"/>
      <c r="J11" s="389"/>
    </row>
    <row r="12" spans="1:10" ht="62.25" customHeight="1" thickBot="1">
      <c r="A12" s="618">
        <v>4</v>
      </c>
      <c r="B12" s="629"/>
      <c r="C12" s="617" t="str">
        <f>+IFERROR(VLOOKUP($B12,'様式４(機能別)'!$A$1:$K$358,8,0),"")</f>
        <v/>
      </c>
      <c r="D12" s="619"/>
      <c r="E12" s="686"/>
      <c r="F12" s="687"/>
      <c r="G12" s="603" t="str">
        <f t="shared" ref="G12:G29" si="0">IF(B12&lt;&gt;"",IF(AND(D12&lt;&gt;"",E12&lt;&gt;""),"入力済","未入力"),"不要")</f>
        <v>不要</v>
      </c>
      <c r="J12" s="348"/>
    </row>
    <row r="13" spans="1:10" ht="62.25" customHeight="1" thickBot="1">
      <c r="A13" s="618">
        <v>5</v>
      </c>
      <c r="B13" s="629"/>
      <c r="C13" s="617" t="str">
        <f>+IFERROR(VLOOKUP($B13,'様式４(機能別)'!$A$1:$K$358,8,0),"")</f>
        <v/>
      </c>
      <c r="D13" s="619"/>
      <c r="E13" s="686"/>
      <c r="F13" s="687"/>
      <c r="G13" s="603" t="str">
        <f t="shared" si="0"/>
        <v>不要</v>
      </c>
      <c r="J13" s="348"/>
    </row>
    <row r="14" spans="1:10" ht="62.25" customHeight="1" thickBot="1">
      <c r="A14" s="618">
        <v>6</v>
      </c>
      <c r="B14" s="629"/>
      <c r="C14" s="617" t="str">
        <f>+IFERROR(VLOOKUP($B14,'様式４(機能別)'!$A$1:$K$358,8,0),"")</f>
        <v/>
      </c>
      <c r="D14" s="619"/>
      <c r="E14" s="686"/>
      <c r="F14" s="687"/>
      <c r="G14" s="620" t="str">
        <f t="shared" si="0"/>
        <v>不要</v>
      </c>
      <c r="H14" s="623"/>
      <c r="I14" s="622"/>
      <c r="J14" s="348"/>
    </row>
    <row r="15" spans="1:10" ht="62.25" customHeight="1" thickBot="1">
      <c r="A15" s="618">
        <v>7</v>
      </c>
      <c r="B15" s="629"/>
      <c r="C15" s="617" t="str">
        <f>+IFERROR(VLOOKUP($B15,'様式４(機能別)'!$A$1:$K$358,8,0),"")</f>
        <v/>
      </c>
      <c r="D15" s="619"/>
      <c r="E15" s="686"/>
      <c r="F15" s="687"/>
      <c r="G15" s="620" t="str">
        <f t="shared" si="0"/>
        <v>不要</v>
      </c>
      <c r="H15" s="623"/>
      <c r="J15" s="348"/>
    </row>
    <row r="16" spans="1:10" ht="62.25" customHeight="1" thickBot="1">
      <c r="A16" s="618">
        <v>8</v>
      </c>
      <c r="B16" s="629"/>
      <c r="C16" s="617" t="str">
        <f>+IFERROR(VLOOKUP($B16,'様式４(機能別)'!$A$1:$K$358,8,0),"")</f>
        <v/>
      </c>
      <c r="D16" s="619"/>
      <c r="E16" s="686"/>
      <c r="F16" s="687"/>
      <c r="G16" s="603" t="str">
        <f t="shared" si="0"/>
        <v>不要</v>
      </c>
      <c r="J16" s="348"/>
    </row>
    <row r="17" spans="1:10" ht="62.25" customHeight="1" thickBot="1">
      <c r="A17" s="618">
        <v>9</v>
      </c>
      <c r="B17" s="629"/>
      <c r="C17" s="617" t="str">
        <f>+IFERROR(VLOOKUP($B17,'様式４(機能別)'!$A$1:$K$358,8,0),"")</f>
        <v/>
      </c>
      <c r="D17" s="619"/>
      <c r="E17" s="686"/>
      <c r="F17" s="687"/>
      <c r="G17" s="603" t="str">
        <f t="shared" si="0"/>
        <v>不要</v>
      </c>
      <c r="J17" s="348"/>
    </row>
    <row r="18" spans="1:10" ht="62.25" customHeight="1" thickBot="1">
      <c r="A18" s="618">
        <v>10</v>
      </c>
      <c r="B18" s="629"/>
      <c r="C18" s="617" t="str">
        <f>+IFERROR(VLOOKUP($B18,'様式４(機能別)'!$A$1:$K$358,8,0),"")</f>
        <v/>
      </c>
      <c r="D18" s="619"/>
      <c r="E18" s="686"/>
      <c r="F18" s="687"/>
      <c r="G18" s="603" t="str">
        <f t="shared" si="0"/>
        <v>不要</v>
      </c>
      <c r="J18" s="348"/>
    </row>
    <row r="19" spans="1:10" ht="62.25" customHeight="1" thickBot="1">
      <c r="A19" s="618">
        <v>11</v>
      </c>
      <c r="B19" s="629"/>
      <c r="C19" s="617" t="str">
        <f>+IFERROR(VLOOKUP($B19,'様式４(機能別)'!$A$1:$K$358,8,0),"")</f>
        <v/>
      </c>
      <c r="D19" s="619"/>
      <c r="E19" s="686"/>
      <c r="F19" s="687"/>
      <c r="G19" s="603" t="str">
        <f t="shared" si="0"/>
        <v>不要</v>
      </c>
      <c r="J19" s="348"/>
    </row>
    <row r="20" spans="1:10" ht="62.25" customHeight="1" thickBot="1">
      <c r="A20" s="618">
        <v>12</v>
      </c>
      <c r="B20" s="629"/>
      <c r="C20" s="617" t="str">
        <f>+IFERROR(VLOOKUP($B20,'様式４(機能別)'!$A$1:$K$358,8,0),"")</f>
        <v/>
      </c>
      <c r="D20" s="619"/>
      <c r="E20" s="686"/>
      <c r="F20" s="687"/>
      <c r="G20" s="603" t="str">
        <f t="shared" si="0"/>
        <v>不要</v>
      </c>
      <c r="J20" s="348"/>
    </row>
    <row r="21" spans="1:10" ht="62.25" customHeight="1" thickBot="1">
      <c r="A21" s="618">
        <v>13</v>
      </c>
      <c r="B21" s="629"/>
      <c r="C21" s="617" t="str">
        <f>+IFERROR(VLOOKUP($B21,'様式４(機能別)'!$A$1:$K$358,8,0),"")</f>
        <v/>
      </c>
      <c r="D21" s="619"/>
      <c r="E21" s="686"/>
      <c r="F21" s="687"/>
      <c r="G21" s="603" t="str">
        <f t="shared" si="0"/>
        <v>不要</v>
      </c>
      <c r="J21" s="348"/>
    </row>
    <row r="22" spans="1:10" ht="62.25" customHeight="1" thickBot="1">
      <c r="A22" s="618">
        <v>14</v>
      </c>
      <c r="B22" s="629"/>
      <c r="C22" s="617" t="str">
        <f>+IFERROR(VLOOKUP($B22,'様式４(機能別)'!$A$1:$K$358,8,0),"")</f>
        <v/>
      </c>
      <c r="D22" s="619"/>
      <c r="E22" s="686"/>
      <c r="F22" s="687"/>
      <c r="G22" s="603" t="str">
        <f t="shared" si="0"/>
        <v>不要</v>
      </c>
      <c r="J22" s="348"/>
    </row>
    <row r="23" spans="1:10" ht="62.25" customHeight="1" thickBot="1">
      <c r="A23" s="618">
        <v>15</v>
      </c>
      <c r="B23" s="629"/>
      <c r="C23" s="617" t="str">
        <f>+IFERROR(VLOOKUP($B23,'様式４(機能別)'!$A$1:$K$358,8,0),"")</f>
        <v/>
      </c>
      <c r="D23" s="619"/>
      <c r="E23" s="686"/>
      <c r="F23" s="687"/>
      <c r="G23" s="603" t="str">
        <f t="shared" si="0"/>
        <v>不要</v>
      </c>
      <c r="J23" s="348"/>
    </row>
    <row r="24" spans="1:10" ht="62.25" customHeight="1" thickBot="1">
      <c r="A24" s="618">
        <v>16</v>
      </c>
      <c r="B24" s="629"/>
      <c r="C24" s="617" t="str">
        <f>+IFERROR(VLOOKUP($B24,'様式４(機能別)'!$A$1:$K$358,8,0),"")</f>
        <v/>
      </c>
      <c r="D24" s="619"/>
      <c r="E24" s="686"/>
      <c r="F24" s="687"/>
      <c r="G24" s="603" t="str">
        <f t="shared" si="0"/>
        <v>不要</v>
      </c>
      <c r="I24" s="624"/>
      <c r="J24" s="625"/>
    </row>
    <row r="25" spans="1:10" ht="62.25" customHeight="1" thickBot="1">
      <c r="A25" s="618">
        <v>17</v>
      </c>
      <c r="B25" s="629"/>
      <c r="C25" s="617" t="str">
        <f>+IFERROR(VLOOKUP($B25,'様式４(機能別)'!$A$1:$K$358,8,0),"")</f>
        <v/>
      </c>
      <c r="D25" s="619"/>
      <c r="E25" s="686"/>
      <c r="F25" s="687"/>
      <c r="G25" s="603" t="str">
        <f t="shared" si="0"/>
        <v>不要</v>
      </c>
      <c r="J25" s="625"/>
    </row>
    <row r="26" spans="1:10" ht="62.25" customHeight="1" thickBot="1">
      <c r="A26" s="618">
        <v>18</v>
      </c>
      <c r="B26" s="629"/>
      <c r="C26" s="617" t="str">
        <f>+IFERROR(VLOOKUP($B26,'様式４(機能別)'!$A$1:$K$358,8,0),"")</f>
        <v/>
      </c>
      <c r="D26" s="619"/>
      <c r="E26" s="686"/>
      <c r="F26" s="687"/>
      <c r="G26" s="603" t="str">
        <f t="shared" si="0"/>
        <v>不要</v>
      </c>
      <c r="J26" s="625"/>
    </row>
    <row r="27" spans="1:10" ht="62.25" customHeight="1" thickBot="1">
      <c r="A27" s="618">
        <v>19</v>
      </c>
      <c r="B27" s="629"/>
      <c r="C27" s="617" t="str">
        <f>+IFERROR(VLOOKUP($B27,'様式４(機能別)'!$A$1:$K$358,8,0),"")</f>
        <v/>
      </c>
      <c r="D27" s="619"/>
      <c r="E27" s="686"/>
      <c r="F27" s="687"/>
      <c r="G27" s="603" t="str">
        <f t="shared" si="0"/>
        <v>不要</v>
      </c>
      <c r="J27" s="625"/>
    </row>
    <row r="28" spans="1:10" ht="62.25" customHeight="1" thickBot="1">
      <c r="A28" s="618">
        <v>20</v>
      </c>
      <c r="B28" s="629"/>
      <c r="C28" s="617" t="str">
        <f>+IFERROR(VLOOKUP($B28,'様式４(機能別)'!$A$1:$K$358,8,0),"")</f>
        <v/>
      </c>
      <c r="D28" s="619"/>
      <c r="E28" s="686"/>
      <c r="F28" s="687"/>
      <c r="G28" s="603" t="str">
        <f t="shared" si="0"/>
        <v>不要</v>
      </c>
      <c r="J28" s="625"/>
    </row>
    <row r="29" spans="1:10" ht="62.25" customHeight="1" thickBot="1">
      <c r="A29" s="618">
        <v>21</v>
      </c>
      <c r="B29" s="629"/>
      <c r="C29" s="617" t="str">
        <f>+IFERROR(VLOOKUP($B29,'様式４(機能別)'!$A$1:$K$358,8,0),"")</f>
        <v/>
      </c>
      <c r="D29" s="619"/>
      <c r="E29" s="686"/>
      <c r="F29" s="687"/>
      <c r="G29" s="603" t="str">
        <f t="shared" si="0"/>
        <v>不要</v>
      </c>
      <c r="J29" s="625"/>
    </row>
    <row r="30" spans="1:10" ht="62.25" customHeight="1" thickBot="1">
      <c r="A30" s="618">
        <v>22</v>
      </c>
      <c r="B30" s="629"/>
      <c r="C30" s="617" t="str">
        <f>+IFERROR(VLOOKUP($B30,'様式４(機能別)'!$A$1:$K$358,8,0),"")</f>
        <v/>
      </c>
      <c r="D30" s="619"/>
      <c r="E30" s="686"/>
      <c r="F30" s="687"/>
      <c r="J30" s="625"/>
    </row>
    <row r="31" spans="1:10" ht="62.25" customHeight="1" thickBot="1">
      <c r="A31" s="618">
        <v>23</v>
      </c>
      <c r="B31" s="629"/>
      <c r="C31" s="617" t="str">
        <f>+IFERROR(VLOOKUP($B31,'様式４(機能別)'!$A$1:$K$358,8,0),"")</f>
        <v/>
      </c>
      <c r="D31" s="619"/>
      <c r="E31" s="686"/>
      <c r="F31" s="687"/>
      <c r="J31" s="625"/>
    </row>
    <row r="32" spans="1:10" ht="62.25" customHeight="1" thickBot="1">
      <c r="A32" s="618">
        <v>24</v>
      </c>
      <c r="B32" s="629"/>
      <c r="C32" s="617" t="str">
        <f>+IFERROR(VLOOKUP($B32,'様式４(機能別)'!$A$1:$K$358,8,0),"")</f>
        <v/>
      </c>
      <c r="D32" s="619"/>
      <c r="E32" s="686"/>
      <c r="F32" s="687"/>
      <c r="J32" s="625"/>
    </row>
    <row r="33" spans="1:10" ht="62.25" customHeight="1" thickBot="1">
      <c r="A33" s="618">
        <v>25</v>
      </c>
      <c r="B33" s="629"/>
      <c r="C33" s="617" t="str">
        <f>+IFERROR(VLOOKUP($B33,'様式４(機能別)'!$A$1:$K$358,8,0),"")</f>
        <v/>
      </c>
      <c r="D33" s="619"/>
      <c r="E33" s="686"/>
      <c r="F33" s="687"/>
      <c r="J33" s="625"/>
    </row>
    <row r="34" spans="1:10" ht="62.25" customHeight="1" thickBot="1">
      <c r="A34" s="618">
        <v>26</v>
      </c>
      <c r="B34" s="629"/>
      <c r="C34" s="617" t="str">
        <f>+IFERROR(VLOOKUP($B34,'様式４(機能別)'!$A$1:$K$358,8,0),"")</f>
        <v/>
      </c>
      <c r="D34" s="619"/>
      <c r="E34" s="686"/>
      <c r="F34" s="687"/>
      <c r="J34" s="625"/>
    </row>
    <row r="35" spans="1:10" ht="62.25" customHeight="1" thickBot="1">
      <c r="A35" s="618">
        <v>27</v>
      </c>
      <c r="B35" s="629"/>
      <c r="C35" s="617" t="str">
        <f>+IFERROR(VLOOKUP($B35,'様式４(機能別)'!$A$1:$K$358,8,0),"")</f>
        <v/>
      </c>
      <c r="D35" s="619"/>
      <c r="E35" s="686"/>
      <c r="F35" s="687"/>
      <c r="J35" s="625"/>
    </row>
    <row r="36" spans="1:10" ht="62.25" customHeight="1" thickBot="1">
      <c r="A36" s="618">
        <v>28</v>
      </c>
      <c r="B36" s="629"/>
      <c r="C36" s="617" t="str">
        <f>+IFERROR(VLOOKUP($B36,'様式４(機能別)'!$A$1:$K$358,8,0),"")</f>
        <v/>
      </c>
      <c r="D36" s="619"/>
      <c r="E36" s="686"/>
      <c r="F36" s="687"/>
      <c r="J36" s="625"/>
    </row>
    <row r="37" spans="1:10" ht="62.25" customHeight="1" thickBot="1">
      <c r="A37" s="618">
        <v>29</v>
      </c>
      <c r="B37" s="629"/>
      <c r="C37" s="617" t="str">
        <f>+IFERROR(VLOOKUP($B37,'様式４(機能別)'!$A$1:$K$358,8,0),"")</f>
        <v/>
      </c>
      <c r="D37" s="619"/>
      <c r="E37" s="686"/>
      <c r="F37" s="687"/>
      <c r="J37" s="625"/>
    </row>
    <row r="38" spans="1:10" ht="62.25" customHeight="1" thickBot="1">
      <c r="A38" s="618">
        <v>30</v>
      </c>
      <c r="B38" s="629"/>
      <c r="C38" s="617" t="str">
        <f>+IFERROR(VLOOKUP($B38,'様式４(機能別)'!$A$1:$K$358,8,0),"")</f>
        <v/>
      </c>
      <c r="D38" s="619"/>
      <c r="E38" s="686"/>
      <c r="F38" s="687"/>
      <c r="J38" s="625"/>
    </row>
    <row r="39" spans="1:10" ht="62.25" customHeight="1" thickBot="1">
      <c r="A39" s="618">
        <v>31</v>
      </c>
      <c r="B39" s="629"/>
      <c r="C39" s="617" t="str">
        <f>+IFERROR(VLOOKUP($B39,'様式４(機能別)'!$A$1:$K$358,8,0),"")</f>
        <v/>
      </c>
      <c r="D39" s="619"/>
      <c r="E39" s="686"/>
      <c r="F39" s="687"/>
      <c r="J39" s="625"/>
    </row>
    <row r="40" spans="1:10" ht="62.25" customHeight="1" thickBot="1">
      <c r="A40" s="618">
        <v>32</v>
      </c>
      <c r="B40" s="629"/>
      <c r="C40" s="617" t="str">
        <f>+IFERROR(VLOOKUP($B40,'様式４(機能別)'!$A$1:$K$358,8,0),"")</f>
        <v/>
      </c>
      <c r="D40" s="619"/>
      <c r="E40" s="686"/>
      <c r="F40" s="687"/>
      <c r="J40" s="625"/>
    </row>
    <row r="41" spans="1:10" ht="62.25" customHeight="1" thickBot="1">
      <c r="A41" s="618">
        <v>33</v>
      </c>
      <c r="B41" s="629"/>
      <c r="C41" s="617" t="str">
        <f>+IFERROR(VLOOKUP($B41,'様式４(機能別)'!$A$1:$K$358,8,0),"")</f>
        <v/>
      </c>
      <c r="D41" s="619"/>
      <c r="E41" s="686"/>
      <c r="F41" s="687"/>
      <c r="J41" s="625"/>
    </row>
    <row r="42" spans="1:10" ht="62.25" customHeight="1" thickBot="1">
      <c r="A42" s="618">
        <v>34</v>
      </c>
      <c r="B42" s="629"/>
      <c r="C42" s="617" t="str">
        <f>+IFERROR(VLOOKUP($B42,'様式４(機能別)'!$A$1:$K$358,8,0),"")</f>
        <v/>
      </c>
      <c r="D42" s="619"/>
      <c r="E42" s="686"/>
      <c r="F42" s="687"/>
      <c r="J42" s="625"/>
    </row>
    <row r="43" spans="1:10" ht="62.25" customHeight="1" thickBot="1">
      <c r="A43" s="618">
        <v>35</v>
      </c>
      <c r="B43" s="629"/>
      <c r="C43" s="617" t="str">
        <f>+IFERROR(VLOOKUP($B43,'様式４(機能別)'!$A$1:$K$358,8,0),"")</f>
        <v/>
      </c>
      <c r="D43" s="619"/>
      <c r="E43" s="686"/>
      <c r="F43" s="687"/>
      <c r="J43" s="625"/>
    </row>
    <row r="44" spans="1:10" ht="62.25" customHeight="1" thickBot="1">
      <c r="A44" s="618">
        <v>36</v>
      </c>
      <c r="B44" s="629"/>
      <c r="C44" s="617" t="str">
        <f>+IFERROR(VLOOKUP($B44,'様式４(機能別)'!$A$1:$K$358,8,0),"")</f>
        <v/>
      </c>
      <c r="D44" s="619"/>
      <c r="E44" s="686"/>
      <c r="F44" s="687"/>
      <c r="J44" s="625"/>
    </row>
    <row r="45" spans="1:10" ht="62.25" customHeight="1" thickBot="1">
      <c r="A45" s="618">
        <v>37</v>
      </c>
      <c r="B45" s="629"/>
      <c r="C45" s="617" t="str">
        <f>+IFERROR(VLOOKUP($B45,'様式４(機能別)'!$A$1:$K$358,8,0),"")</f>
        <v/>
      </c>
      <c r="D45" s="619"/>
      <c r="E45" s="686"/>
      <c r="F45" s="687"/>
      <c r="J45" s="625"/>
    </row>
    <row r="46" spans="1:10" ht="62.25" customHeight="1" thickBot="1">
      <c r="A46" s="618">
        <v>38</v>
      </c>
      <c r="B46" s="629"/>
      <c r="C46" s="617" t="str">
        <f>+IFERROR(VLOOKUP($B46,'様式４(機能別)'!$A$1:$K$358,8,0),"")</f>
        <v/>
      </c>
      <c r="D46" s="619"/>
      <c r="E46" s="686"/>
      <c r="F46" s="687"/>
      <c r="J46" s="625"/>
    </row>
    <row r="47" spans="1:10" ht="62.25" customHeight="1" thickBot="1">
      <c r="A47" s="618">
        <v>39</v>
      </c>
      <c r="B47" s="629"/>
      <c r="C47" s="617" t="str">
        <f>+IFERROR(VLOOKUP($B47,'様式４(機能別)'!$A$1:$K$358,8,0),"")</f>
        <v/>
      </c>
      <c r="D47" s="619"/>
      <c r="E47" s="686"/>
      <c r="F47" s="687"/>
      <c r="J47" s="625"/>
    </row>
    <row r="48" spans="1:10" ht="62.25" customHeight="1" thickBot="1">
      <c r="A48" s="618">
        <v>40</v>
      </c>
      <c r="B48" s="629"/>
      <c r="C48" s="617" t="str">
        <f>+IFERROR(VLOOKUP($B48,'様式４(機能別)'!$A$1:$K$358,8,0),"")</f>
        <v/>
      </c>
      <c r="D48" s="619"/>
      <c r="E48" s="686"/>
      <c r="F48" s="687"/>
      <c r="J48" s="625"/>
    </row>
    <row r="49" spans="2:2">
      <c r="B49" s="626"/>
    </row>
    <row r="50" spans="2:2">
      <c r="B50" s="626"/>
    </row>
    <row r="51" spans="2:2">
      <c r="B51" s="626"/>
    </row>
    <row r="52" spans="2:2">
      <c r="B52" s="626"/>
    </row>
    <row r="53" spans="2:2">
      <c r="B53" s="626"/>
    </row>
    <row r="54" spans="2:2">
      <c r="B54" s="626"/>
    </row>
    <row r="55" spans="2:2">
      <c r="B55" s="626"/>
    </row>
    <row r="56" spans="2:2">
      <c r="B56" s="626"/>
    </row>
    <row r="57" spans="2:2">
      <c r="B57" s="626"/>
    </row>
    <row r="58" spans="2:2">
      <c r="B58" s="626"/>
    </row>
    <row r="59" spans="2:2">
      <c r="B59" s="626"/>
    </row>
    <row r="60" spans="2:2">
      <c r="B60" s="626"/>
    </row>
    <row r="61" spans="2:2">
      <c r="B61" s="626"/>
    </row>
    <row r="62" spans="2:2">
      <c r="B62" s="626"/>
    </row>
    <row r="63" spans="2:2">
      <c r="B63" s="626"/>
    </row>
    <row r="64" spans="2:2">
      <c r="B64" s="626"/>
    </row>
    <row r="65" spans="2:2">
      <c r="B65" s="626"/>
    </row>
    <row r="66" spans="2:2">
      <c r="B66" s="626"/>
    </row>
    <row r="67" spans="2:2">
      <c r="B67" s="626"/>
    </row>
    <row r="68" spans="2:2">
      <c r="B68" s="626"/>
    </row>
    <row r="69" spans="2:2">
      <c r="B69" s="626"/>
    </row>
    <row r="70" spans="2:2">
      <c r="B70" s="626"/>
    </row>
    <row r="71" spans="2:2">
      <c r="B71" s="626"/>
    </row>
    <row r="72" spans="2:2">
      <c r="B72" s="626"/>
    </row>
    <row r="73" spans="2:2">
      <c r="B73" s="626"/>
    </row>
    <row r="74" spans="2:2">
      <c r="B74" s="626"/>
    </row>
    <row r="75" spans="2:2">
      <c r="B75" s="626"/>
    </row>
    <row r="76" spans="2:2">
      <c r="B76" s="626"/>
    </row>
    <row r="77" spans="2:2">
      <c r="B77" s="626"/>
    </row>
    <row r="78" spans="2:2">
      <c r="B78" s="626"/>
    </row>
    <row r="79" spans="2:2">
      <c r="B79" s="626"/>
    </row>
    <row r="80" spans="2:2">
      <c r="B80" s="626"/>
    </row>
    <row r="81" spans="2:2">
      <c r="B81" s="626"/>
    </row>
    <row r="82" spans="2:2">
      <c r="B82" s="626"/>
    </row>
    <row r="83" spans="2:2">
      <c r="B83" s="626"/>
    </row>
    <row r="84" spans="2:2">
      <c r="B84" s="626"/>
    </row>
    <row r="85" spans="2:2">
      <c r="B85" s="626"/>
    </row>
    <row r="86" spans="2:2">
      <c r="B86" s="626"/>
    </row>
    <row r="87" spans="2:2">
      <c r="B87" s="626"/>
    </row>
    <row r="88" spans="2:2">
      <c r="B88" s="626"/>
    </row>
    <row r="89" spans="2:2">
      <c r="B89" s="626"/>
    </row>
    <row r="90" spans="2:2">
      <c r="B90" s="626"/>
    </row>
    <row r="91" spans="2:2">
      <c r="B91" s="626"/>
    </row>
    <row r="92" spans="2:2">
      <c r="B92" s="626"/>
    </row>
    <row r="93" spans="2:2">
      <c r="B93" s="626"/>
    </row>
    <row r="94" spans="2:2">
      <c r="B94" s="626"/>
    </row>
    <row r="95" spans="2:2">
      <c r="B95" s="626"/>
    </row>
    <row r="96" spans="2:2">
      <c r="B96" s="626"/>
    </row>
    <row r="97" spans="2:2">
      <c r="B97" s="626"/>
    </row>
    <row r="98" spans="2:2">
      <c r="B98" s="626"/>
    </row>
    <row r="99" spans="2:2">
      <c r="B99" s="8"/>
    </row>
    <row r="100" spans="2:2">
      <c r="B100" s="8"/>
    </row>
    <row r="101" spans="2:2">
      <c r="B101" s="8"/>
    </row>
    <row r="102" spans="2:2">
      <c r="B102" s="8"/>
    </row>
    <row r="103" spans="2:2">
      <c r="B103" s="8"/>
    </row>
    <row r="104" spans="2:2">
      <c r="B104" s="8"/>
    </row>
    <row r="105" spans="2:2">
      <c r="B105" s="8"/>
    </row>
    <row r="106" spans="2:2">
      <c r="B106" s="8"/>
    </row>
    <row r="107" spans="2:2">
      <c r="B107" s="8"/>
    </row>
    <row r="108" spans="2:2">
      <c r="B108" s="8"/>
    </row>
    <row r="109" spans="2:2">
      <c r="B109" s="8"/>
    </row>
    <row r="110" spans="2:2">
      <c r="B110" s="8"/>
    </row>
    <row r="111" spans="2:2">
      <c r="B111" s="8"/>
    </row>
    <row r="112" spans="2:2">
      <c r="B112" s="8"/>
    </row>
    <row r="113" spans="2:2">
      <c r="B113" s="8"/>
    </row>
    <row r="114" spans="2:2">
      <c r="B114" s="8"/>
    </row>
    <row r="115" spans="2:2">
      <c r="B115" s="8"/>
    </row>
    <row r="116" spans="2:2">
      <c r="B116" s="8"/>
    </row>
    <row r="117" spans="2:2">
      <c r="B117" s="8"/>
    </row>
    <row r="118" spans="2:2">
      <c r="B118" s="8"/>
    </row>
    <row r="119" spans="2:2">
      <c r="B119" s="8"/>
    </row>
    <row r="120" spans="2:2">
      <c r="B120" s="8"/>
    </row>
    <row r="121" spans="2:2">
      <c r="B121" s="8"/>
    </row>
    <row r="122" spans="2:2">
      <c r="B122" s="8"/>
    </row>
    <row r="123" spans="2:2">
      <c r="B123" s="8"/>
    </row>
    <row r="124" spans="2:2">
      <c r="B124" s="8"/>
    </row>
    <row r="125" spans="2:2">
      <c r="B125" s="8"/>
    </row>
    <row r="126" spans="2:2">
      <c r="B126" s="8"/>
    </row>
    <row r="127" spans="2:2">
      <c r="B127" s="8"/>
    </row>
    <row r="128" spans="2:2">
      <c r="B128" s="8"/>
    </row>
    <row r="129" spans="2:2">
      <c r="B129" s="8"/>
    </row>
    <row r="130" spans="2:2">
      <c r="B130" s="8"/>
    </row>
    <row r="131" spans="2:2">
      <c r="B131" s="8"/>
    </row>
    <row r="132" spans="2:2">
      <c r="B132" s="8"/>
    </row>
    <row r="133" spans="2:2">
      <c r="B133" s="8"/>
    </row>
    <row r="134" spans="2:2">
      <c r="B134" s="8"/>
    </row>
    <row r="135" spans="2:2">
      <c r="B135" s="8"/>
    </row>
    <row r="136" spans="2:2">
      <c r="B136" s="8"/>
    </row>
    <row r="137" spans="2:2">
      <c r="B137" s="8"/>
    </row>
    <row r="138" spans="2:2">
      <c r="B138" s="8"/>
    </row>
    <row r="139" spans="2:2">
      <c r="B139" s="8"/>
    </row>
    <row r="140" spans="2:2">
      <c r="B140" s="8"/>
    </row>
    <row r="141" spans="2:2">
      <c r="B141" s="8"/>
    </row>
    <row r="142" spans="2:2">
      <c r="B142" s="8"/>
    </row>
    <row r="143" spans="2:2">
      <c r="B143" s="8"/>
    </row>
    <row r="144" spans="2:2">
      <c r="B144" s="8"/>
    </row>
    <row r="145" spans="2:2">
      <c r="B145" s="8"/>
    </row>
    <row r="146" spans="2:2">
      <c r="B146" s="8"/>
    </row>
    <row r="147" spans="2:2">
      <c r="B147" s="8"/>
    </row>
    <row r="148" spans="2:2">
      <c r="B148" s="8"/>
    </row>
    <row r="149" spans="2:2">
      <c r="B149" s="8"/>
    </row>
    <row r="150" spans="2:2">
      <c r="B150" s="8"/>
    </row>
    <row r="151" spans="2:2">
      <c r="B151" s="8"/>
    </row>
    <row r="152" spans="2:2">
      <c r="B152" s="8"/>
    </row>
    <row r="153" spans="2:2">
      <c r="B153" s="8"/>
    </row>
    <row r="154" spans="2:2">
      <c r="B154" s="8"/>
    </row>
    <row r="155" spans="2:2">
      <c r="B155" s="8"/>
    </row>
    <row r="156" spans="2:2">
      <c r="B156" s="8"/>
    </row>
    <row r="157" spans="2:2">
      <c r="B157" s="8"/>
    </row>
    <row r="158" spans="2:2">
      <c r="B158" s="8"/>
    </row>
    <row r="159" spans="2:2">
      <c r="B159" s="8"/>
    </row>
    <row r="160" spans="2:2">
      <c r="B160" s="8"/>
    </row>
    <row r="161" spans="2:2">
      <c r="B161" s="8"/>
    </row>
    <row r="162" spans="2:2">
      <c r="B162" s="8"/>
    </row>
    <row r="163" spans="2:2">
      <c r="B163" s="8"/>
    </row>
    <row r="164" spans="2:2">
      <c r="B164" s="8"/>
    </row>
    <row r="165" spans="2:2">
      <c r="B165" s="8"/>
    </row>
    <row r="166" spans="2:2">
      <c r="B166" s="8"/>
    </row>
    <row r="167" spans="2:2">
      <c r="B167" s="8"/>
    </row>
    <row r="168" spans="2:2">
      <c r="B168" s="8"/>
    </row>
    <row r="169" spans="2:2">
      <c r="B169" s="8"/>
    </row>
    <row r="170" spans="2:2">
      <c r="B170" s="8"/>
    </row>
    <row r="171" spans="2:2">
      <c r="B171" s="8"/>
    </row>
    <row r="172" spans="2:2">
      <c r="B172" s="8"/>
    </row>
    <row r="173" spans="2:2">
      <c r="B173" s="8"/>
    </row>
    <row r="174" spans="2:2">
      <c r="B174" s="8"/>
    </row>
    <row r="175" spans="2:2">
      <c r="B175" s="8"/>
    </row>
    <row r="176" spans="2:2">
      <c r="B176" s="8"/>
    </row>
    <row r="177" spans="2:2">
      <c r="B177" s="8"/>
    </row>
    <row r="178" spans="2:2">
      <c r="B178" s="8"/>
    </row>
    <row r="179" spans="2:2">
      <c r="B179" s="8"/>
    </row>
    <row r="180" spans="2:2">
      <c r="B180" s="8"/>
    </row>
    <row r="181" spans="2:2">
      <c r="B181" s="8"/>
    </row>
    <row r="182" spans="2:2">
      <c r="B182" s="8"/>
    </row>
    <row r="183" spans="2:2">
      <c r="B183" s="8"/>
    </row>
    <row r="184" spans="2:2">
      <c r="B184" s="8"/>
    </row>
    <row r="185" spans="2:2">
      <c r="B185" s="8"/>
    </row>
    <row r="186" spans="2:2">
      <c r="B186" s="8"/>
    </row>
    <row r="187" spans="2:2">
      <c r="B187" s="8"/>
    </row>
    <row r="188" spans="2:2">
      <c r="B188" s="8"/>
    </row>
    <row r="189" spans="2:2">
      <c r="B189" s="8"/>
    </row>
    <row r="190" spans="2:2">
      <c r="B190" s="8"/>
    </row>
    <row r="191" spans="2:2">
      <c r="B191" s="8"/>
    </row>
    <row r="192" spans="2:2">
      <c r="B192" s="8"/>
    </row>
    <row r="193" spans="2:2">
      <c r="B193" s="8"/>
    </row>
    <row r="194" spans="2:2">
      <c r="B194" s="8"/>
    </row>
    <row r="195" spans="2:2">
      <c r="B195" s="8"/>
    </row>
    <row r="196" spans="2:2">
      <c r="B196" s="8"/>
    </row>
    <row r="197" spans="2:2">
      <c r="B197" s="8"/>
    </row>
    <row r="198" spans="2:2">
      <c r="B198" s="8"/>
    </row>
    <row r="199" spans="2:2">
      <c r="B199" s="8"/>
    </row>
    <row r="200" spans="2:2">
      <c r="B200" s="8"/>
    </row>
    <row r="201" spans="2:2">
      <c r="B201" s="8"/>
    </row>
    <row r="202" spans="2:2">
      <c r="B202" s="8"/>
    </row>
    <row r="203" spans="2:2">
      <c r="B203" s="8"/>
    </row>
    <row r="204" spans="2:2">
      <c r="B204" s="8"/>
    </row>
    <row r="205" spans="2:2">
      <c r="B205" s="8"/>
    </row>
    <row r="206" spans="2:2">
      <c r="B206" s="8"/>
    </row>
    <row r="207" spans="2:2">
      <c r="B207" s="8"/>
    </row>
    <row r="208" spans="2:2">
      <c r="B208" s="8"/>
    </row>
    <row r="209" spans="2:2">
      <c r="B209" s="8"/>
    </row>
    <row r="210" spans="2:2">
      <c r="B210" s="8"/>
    </row>
    <row r="211" spans="2:2">
      <c r="B211" s="8"/>
    </row>
    <row r="212" spans="2:2">
      <c r="B212" s="8"/>
    </row>
    <row r="213" spans="2:2">
      <c r="B213" s="8"/>
    </row>
    <row r="214" spans="2:2">
      <c r="B214" s="8"/>
    </row>
    <row r="215" spans="2:2">
      <c r="B215" s="8"/>
    </row>
    <row r="216" spans="2:2">
      <c r="B216" s="8"/>
    </row>
    <row r="217" spans="2:2">
      <c r="B217" s="8"/>
    </row>
    <row r="218" spans="2:2">
      <c r="B218" s="8"/>
    </row>
    <row r="219" spans="2:2">
      <c r="B219" s="8"/>
    </row>
    <row r="220" spans="2:2">
      <c r="B220" s="8"/>
    </row>
    <row r="221" spans="2:2">
      <c r="B221" s="8"/>
    </row>
    <row r="222" spans="2:2">
      <c r="B222" s="8"/>
    </row>
    <row r="223" spans="2:2">
      <c r="B223" s="8"/>
    </row>
    <row r="224" spans="2:2">
      <c r="B224" s="8"/>
    </row>
    <row r="225" spans="2:2">
      <c r="B225" s="8"/>
    </row>
    <row r="226" spans="2:2">
      <c r="B226" s="8"/>
    </row>
    <row r="227" spans="2:2">
      <c r="B227" s="8"/>
    </row>
    <row r="228" spans="2:2">
      <c r="B228" s="8"/>
    </row>
    <row r="229" spans="2:2">
      <c r="B229" s="8"/>
    </row>
    <row r="230" spans="2:2">
      <c r="B230" s="8"/>
    </row>
    <row r="231" spans="2:2">
      <c r="B231" s="8"/>
    </row>
    <row r="232" spans="2:2">
      <c r="B232" s="8"/>
    </row>
    <row r="233" spans="2:2">
      <c r="B233" s="8"/>
    </row>
    <row r="234" spans="2:2">
      <c r="B234" s="8"/>
    </row>
    <row r="235" spans="2:2">
      <c r="B235" s="8"/>
    </row>
    <row r="236" spans="2:2">
      <c r="B236" s="8"/>
    </row>
    <row r="237" spans="2:2">
      <c r="B237" s="8"/>
    </row>
    <row r="238" spans="2:2">
      <c r="B238" s="8"/>
    </row>
    <row r="239" spans="2:2">
      <c r="B239" s="8"/>
    </row>
    <row r="240" spans="2:2">
      <c r="B240" s="8"/>
    </row>
    <row r="241" spans="2:2">
      <c r="B241" s="8"/>
    </row>
    <row r="242" spans="2:2">
      <c r="B242" s="8"/>
    </row>
    <row r="243" spans="2:2">
      <c r="B243" s="8"/>
    </row>
    <row r="244" spans="2:2">
      <c r="B244" s="8"/>
    </row>
    <row r="245" spans="2:2">
      <c r="B245" s="8"/>
    </row>
    <row r="246" spans="2:2">
      <c r="B246" s="8"/>
    </row>
    <row r="247" spans="2:2">
      <c r="B247" s="8"/>
    </row>
    <row r="248" spans="2:2">
      <c r="B248" s="8"/>
    </row>
    <row r="249" spans="2:2">
      <c r="B249" s="8"/>
    </row>
    <row r="250" spans="2:2">
      <c r="B250" s="8"/>
    </row>
    <row r="251" spans="2:2">
      <c r="B251" s="8"/>
    </row>
    <row r="252" spans="2:2">
      <c r="B252" s="8"/>
    </row>
    <row r="253" spans="2:2">
      <c r="B253" s="8"/>
    </row>
    <row r="254" spans="2:2">
      <c r="B254" s="8"/>
    </row>
    <row r="255" spans="2:2">
      <c r="B255" s="8"/>
    </row>
    <row r="256" spans="2:2">
      <c r="B256" s="8"/>
    </row>
    <row r="257" spans="2:2">
      <c r="B257" s="8"/>
    </row>
    <row r="258" spans="2:2">
      <c r="B258" s="8"/>
    </row>
    <row r="259" spans="2:2">
      <c r="B259" s="8"/>
    </row>
    <row r="260" spans="2:2">
      <c r="B260" s="8"/>
    </row>
    <row r="261" spans="2:2">
      <c r="B261" s="8"/>
    </row>
    <row r="262" spans="2:2">
      <c r="B262" s="8"/>
    </row>
    <row r="263" spans="2:2">
      <c r="B263" s="8"/>
    </row>
    <row r="264" spans="2:2">
      <c r="B264" s="8"/>
    </row>
    <row r="265" spans="2:2">
      <c r="B265" s="8"/>
    </row>
    <row r="266" spans="2:2">
      <c r="B266" s="8"/>
    </row>
    <row r="267" spans="2:2">
      <c r="B267" s="8"/>
    </row>
    <row r="268" spans="2:2">
      <c r="B268" s="8"/>
    </row>
    <row r="269" spans="2:2">
      <c r="B269" s="8"/>
    </row>
    <row r="270" spans="2:2">
      <c r="B270" s="8"/>
    </row>
    <row r="271" spans="2:2">
      <c r="B271" s="8"/>
    </row>
    <row r="272" spans="2:2">
      <c r="B272" s="8"/>
    </row>
    <row r="273" spans="2:2">
      <c r="B273" s="8"/>
    </row>
    <row r="274" spans="2:2">
      <c r="B274" s="8"/>
    </row>
    <row r="275" spans="2:2">
      <c r="B275" s="8"/>
    </row>
    <row r="276" spans="2:2">
      <c r="B276" s="8"/>
    </row>
    <row r="277" spans="2:2">
      <c r="B277" s="8"/>
    </row>
    <row r="278" spans="2:2">
      <c r="B278" s="8"/>
    </row>
    <row r="279" spans="2:2">
      <c r="B279" s="8"/>
    </row>
    <row r="280" spans="2:2">
      <c r="B280" s="8"/>
    </row>
    <row r="281" spans="2:2">
      <c r="B281" s="8"/>
    </row>
    <row r="282" spans="2:2">
      <c r="B282" s="8"/>
    </row>
    <row r="283" spans="2:2">
      <c r="B283" s="8"/>
    </row>
    <row r="284" spans="2:2">
      <c r="B284" s="8"/>
    </row>
    <row r="285" spans="2:2">
      <c r="B285" s="8"/>
    </row>
    <row r="286" spans="2:2">
      <c r="B286" s="8"/>
    </row>
    <row r="287" spans="2:2">
      <c r="B287" s="8"/>
    </row>
    <row r="288" spans="2:2">
      <c r="B288" s="8"/>
    </row>
    <row r="289" spans="2:2">
      <c r="B289" s="8"/>
    </row>
    <row r="290" spans="2:2">
      <c r="B290" s="8"/>
    </row>
    <row r="291" spans="2:2">
      <c r="B291" s="8"/>
    </row>
    <row r="292" spans="2:2">
      <c r="B292" s="8"/>
    </row>
    <row r="293" spans="2:2">
      <c r="B293" s="8"/>
    </row>
    <row r="294" spans="2:2">
      <c r="B294" s="8"/>
    </row>
    <row r="295" spans="2:2">
      <c r="B295" s="8"/>
    </row>
    <row r="296" spans="2:2">
      <c r="B296" s="8"/>
    </row>
    <row r="297" spans="2:2">
      <c r="B297" s="8"/>
    </row>
    <row r="298" spans="2:2">
      <c r="B298" s="8"/>
    </row>
    <row r="299" spans="2:2">
      <c r="B299" s="8"/>
    </row>
    <row r="300" spans="2:2">
      <c r="B300" s="8"/>
    </row>
    <row r="301" spans="2:2">
      <c r="B301" s="8"/>
    </row>
    <row r="302" spans="2:2">
      <c r="B302" s="8"/>
    </row>
    <row r="303" spans="2:2">
      <c r="B303" s="8"/>
    </row>
    <row r="304" spans="2:2">
      <c r="B304" s="8"/>
    </row>
    <row r="305" spans="2:2">
      <c r="B305" s="8"/>
    </row>
    <row r="306" spans="2:2">
      <c r="B306" s="8"/>
    </row>
    <row r="307" spans="2:2">
      <c r="B307" s="8"/>
    </row>
    <row r="308" spans="2:2">
      <c r="B308" s="8"/>
    </row>
    <row r="309" spans="2:2">
      <c r="B309" s="8"/>
    </row>
    <row r="310" spans="2:2">
      <c r="B310" s="8"/>
    </row>
    <row r="311" spans="2:2">
      <c r="B311" s="8"/>
    </row>
    <row r="312" spans="2:2">
      <c r="B312" s="8"/>
    </row>
    <row r="313" spans="2:2">
      <c r="B313" s="8"/>
    </row>
    <row r="314" spans="2:2">
      <c r="B314" s="8"/>
    </row>
    <row r="315" spans="2:2">
      <c r="B315" s="8"/>
    </row>
    <row r="316" spans="2:2">
      <c r="B316" s="8"/>
    </row>
    <row r="317" spans="2:2">
      <c r="B317" s="8"/>
    </row>
    <row r="318" spans="2:2">
      <c r="B318" s="8"/>
    </row>
    <row r="319" spans="2:2">
      <c r="B319" s="8"/>
    </row>
    <row r="320" spans="2:2">
      <c r="B320" s="8"/>
    </row>
    <row r="321" spans="2:2">
      <c r="B321" s="8"/>
    </row>
    <row r="322" spans="2:2">
      <c r="B322" s="8"/>
    </row>
    <row r="323" spans="2:2">
      <c r="B323" s="8"/>
    </row>
    <row r="324" spans="2:2">
      <c r="B324" s="8"/>
    </row>
    <row r="325" spans="2:2">
      <c r="B325" s="8"/>
    </row>
    <row r="326" spans="2:2">
      <c r="B326" s="8"/>
    </row>
    <row r="327" spans="2:2">
      <c r="B327" s="8"/>
    </row>
    <row r="328" spans="2:2">
      <c r="B328" s="8"/>
    </row>
    <row r="329" spans="2:2">
      <c r="B329" s="8"/>
    </row>
    <row r="330" spans="2:2">
      <c r="B330" s="8"/>
    </row>
    <row r="331" spans="2:2">
      <c r="B331" s="8"/>
    </row>
    <row r="332" spans="2:2">
      <c r="B332" s="8"/>
    </row>
  </sheetData>
  <sheetProtection selectLockedCells="1" autoFilter="0"/>
  <mergeCells count="48">
    <mergeCell ref="E12:F12"/>
    <mergeCell ref="A1:F1"/>
    <mergeCell ref="A2:E2"/>
    <mergeCell ref="G2:G4"/>
    <mergeCell ref="H2:H4"/>
    <mergeCell ref="E4:F4"/>
    <mergeCell ref="A6:F6"/>
    <mergeCell ref="E7:F7"/>
    <mergeCell ref="E8:F8"/>
    <mergeCell ref="E9:F9"/>
    <mergeCell ref="E10:F10"/>
    <mergeCell ref="E11:F11"/>
    <mergeCell ref="E24:F24"/>
    <mergeCell ref="E13:F13"/>
    <mergeCell ref="E14:F14"/>
    <mergeCell ref="E15:F15"/>
    <mergeCell ref="E16:F16"/>
    <mergeCell ref="E17:F17"/>
    <mergeCell ref="E18:F18"/>
    <mergeCell ref="E19:F19"/>
    <mergeCell ref="E20:F20"/>
    <mergeCell ref="E21:F21"/>
    <mergeCell ref="E22:F22"/>
    <mergeCell ref="E23:F23"/>
    <mergeCell ref="E36:F36"/>
    <mergeCell ref="E25:F25"/>
    <mergeCell ref="E26:F26"/>
    <mergeCell ref="E27:F27"/>
    <mergeCell ref="E28:F28"/>
    <mergeCell ref="E29:F29"/>
    <mergeCell ref="E30:F30"/>
    <mergeCell ref="E31:F31"/>
    <mergeCell ref="E32:F32"/>
    <mergeCell ref="E33:F33"/>
    <mergeCell ref="E34:F34"/>
    <mergeCell ref="E35:F35"/>
    <mergeCell ref="E48:F48"/>
    <mergeCell ref="E37:F37"/>
    <mergeCell ref="E38:F38"/>
    <mergeCell ref="E39:F39"/>
    <mergeCell ref="E40:F40"/>
    <mergeCell ref="E41:F41"/>
    <mergeCell ref="E42:F42"/>
    <mergeCell ref="E43:F43"/>
    <mergeCell ref="E44:F44"/>
    <mergeCell ref="E45:F45"/>
    <mergeCell ref="E46:F46"/>
    <mergeCell ref="E47:F47"/>
  </mergeCells>
  <phoneticPr fontId="5"/>
  <dataValidations count="2">
    <dataValidation allowBlank="1" showErrorMessage="1" sqref="G14:H15 G10:H11 G9" xr:uid="{9456661F-05BD-4AE1-89B7-AE7A2121588C}"/>
    <dataValidation allowBlank="1" showInputMessage="1" showErrorMessage="1" prompt="表紙シートの病院名を反映" sqref="E4:F4" xr:uid="{BEA98C40-C49A-4CCA-B8E5-2B6BF8B0E458}"/>
  </dataValidations>
  <printOptions horizontalCentered="1"/>
  <pageMargins left="0.39370078740157483" right="0.39370078740157483" top="0.59055118110236227" bottom="0.59055118110236227" header="0.35433070866141736" footer="0.27559055118110237"/>
  <pageSetup paperSize="9" scale="44" fitToHeight="0" orientation="portrait" cellComments="asDisplayed" r:id="rId1"/>
  <headerFooter>
    <oddFooter>&amp;C&amp;P/&amp;N&amp;R&amp;A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2B070-D387-4B3B-AAF2-AC94E344A59A}">
  <sheetPr>
    <tabColor theme="0"/>
    <pageSetUpPr fitToPage="1"/>
  </sheetPr>
  <dimension ref="A1:Q21"/>
  <sheetViews>
    <sheetView showGridLines="0" view="pageBreakPreview" zoomScale="89" zoomScaleNormal="100" zoomScaleSheetLayoutView="100" workbookViewId="0">
      <selection activeCell="B12" sqref="B12"/>
    </sheetView>
  </sheetViews>
  <sheetFormatPr defaultColWidth="8" defaultRowHeight="13.5"/>
  <cols>
    <col min="1" max="1" width="43.125" style="346" customWidth="1"/>
    <col min="2" max="5" width="16.375" style="346" customWidth="1"/>
    <col min="6" max="9" width="2.125" style="346" customWidth="1"/>
    <col min="10" max="10" width="14.25" style="346" customWidth="1"/>
    <col min="11" max="11" width="13.375" style="346" customWidth="1"/>
    <col min="12" max="12" width="13.5" style="346" customWidth="1"/>
    <col min="13" max="13" width="2.375" style="346" customWidth="1"/>
    <col min="14" max="15" width="5.375" style="346" hidden="1" customWidth="1"/>
    <col min="16" max="16" width="2" style="575" customWidth="1"/>
    <col min="17" max="17" width="78.875" style="7" customWidth="1"/>
    <col min="18" max="16384" width="8" style="346"/>
  </cols>
  <sheetData>
    <row r="1" spans="1:17" ht="20.100000000000001" customHeight="1" thickBot="1">
      <c r="A1" s="708" t="s">
        <v>763</v>
      </c>
      <c r="B1" s="708"/>
      <c r="C1" s="708"/>
      <c r="D1" s="708"/>
      <c r="E1" s="708"/>
      <c r="F1" s="708"/>
      <c r="G1" s="708"/>
      <c r="H1" s="708"/>
      <c r="I1" s="708"/>
      <c r="J1" s="708"/>
      <c r="K1" s="708"/>
      <c r="P1" s="569"/>
      <c r="Q1" s="570"/>
    </row>
    <row r="2" spans="1:17" ht="24.95" customHeight="1" thickTop="1" thickBot="1">
      <c r="A2" s="571"/>
      <c r="B2" s="639" t="s">
        <v>764</v>
      </c>
      <c r="C2" s="639"/>
      <c r="D2" s="639"/>
      <c r="E2" s="639"/>
      <c r="F2" s="639"/>
      <c r="G2" s="639"/>
      <c r="H2" s="639"/>
      <c r="I2" s="639"/>
      <c r="J2" s="709"/>
      <c r="K2" s="572" t="str">
        <f>IF(COUNTIF(N12:O16,"×")=0,"入力済","未入力あり")</f>
        <v>入力済</v>
      </c>
      <c r="L2" s="710"/>
      <c r="M2" s="573"/>
      <c r="N2" s="573"/>
      <c r="O2" s="573"/>
      <c r="P2" s="569"/>
      <c r="Q2" s="570"/>
    </row>
    <row r="3" spans="1:17" ht="5.0999999999999996" customHeight="1" thickTop="1">
      <c r="A3" s="574"/>
      <c r="B3" s="574"/>
      <c r="C3" s="574"/>
      <c r="D3" s="574"/>
      <c r="E3" s="574"/>
      <c r="F3" s="574"/>
      <c r="G3" s="574"/>
      <c r="H3" s="574"/>
      <c r="I3" s="574"/>
      <c r="J3" s="574"/>
      <c r="K3" s="574"/>
      <c r="L3" s="710"/>
      <c r="M3" s="573"/>
      <c r="N3" s="573"/>
      <c r="O3" s="573"/>
    </row>
    <row r="4" spans="1:17" ht="20.100000000000001" customHeight="1">
      <c r="A4" s="574"/>
      <c r="B4" s="574"/>
      <c r="C4" s="574"/>
      <c r="D4" s="574"/>
      <c r="E4" s="574"/>
      <c r="F4" s="576" t="s">
        <v>765</v>
      </c>
      <c r="G4" s="711" t="str">
        <f>表紙!E2</f>
        <v>泉大津急性期メディカルセンター</v>
      </c>
      <c r="H4" s="712"/>
      <c r="I4" s="712"/>
      <c r="J4" s="712"/>
      <c r="K4" s="713"/>
      <c r="L4" s="710"/>
      <c r="M4" s="573"/>
      <c r="N4" s="573"/>
      <c r="O4" s="573"/>
      <c r="P4" s="569"/>
    </row>
    <row r="5" spans="1:17" ht="19.5" customHeight="1">
      <c r="A5" s="574"/>
      <c r="B5" s="576"/>
      <c r="C5" s="576"/>
      <c r="D5" s="576"/>
      <c r="E5" s="577"/>
      <c r="F5" s="577" t="s">
        <v>766</v>
      </c>
      <c r="G5" s="703">
        <v>45627</v>
      </c>
      <c r="H5" s="703"/>
      <c r="I5" s="703"/>
      <c r="J5" s="703"/>
      <c r="K5" s="703"/>
      <c r="L5" s="710"/>
      <c r="M5" s="573"/>
      <c r="N5" s="573"/>
      <c r="O5" s="573"/>
      <c r="P5" s="578"/>
      <c r="Q5" s="388" t="s">
        <v>434</v>
      </c>
    </row>
    <row r="6" spans="1:17" s="582" customFormat="1" ht="28.9" customHeight="1">
      <c r="A6" s="579"/>
      <c r="B6" s="580"/>
      <c r="C6" s="580"/>
      <c r="D6" s="580"/>
      <c r="E6" s="580"/>
      <c r="F6" s="580"/>
      <c r="G6" s="580"/>
      <c r="H6" s="580"/>
      <c r="I6" s="580"/>
      <c r="J6" s="580"/>
      <c r="K6" s="580"/>
      <c r="L6" s="710"/>
      <c r="M6" s="573"/>
      <c r="N6" s="573"/>
      <c r="O6" s="573"/>
      <c r="P6" s="581"/>
      <c r="Q6" s="389"/>
    </row>
    <row r="7" spans="1:17" s="364" customFormat="1" ht="20.100000000000001" customHeight="1">
      <c r="A7" s="583" t="s">
        <v>767</v>
      </c>
      <c r="B7" s="583"/>
      <c r="C7" s="583"/>
      <c r="D7" s="583"/>
      <c r="E7" s="584"/>
      <c r="F7" s="584"/>
      <c r="G7" s="584"/>
      <c r="H7" s="584"/>
      <c r="I7" s="584"/>
      <c r="J7" s="584"/>
      <c r="K7" s="584"/>
      <c r="P7" s="585"/>
      <c r="Q7" s="348"/>
    </row>
    <row r="8" spans="1:17" s="364" customFormat="1" ht="20.100000000000001" customHeight="1">
      <c r="A8" s="586"/>
      <c r="B8" s="586"/>
      <c r="C8" s="587"/>
      <c r="D8" s="587"/>
      <c r="E8" s="588"/>
      <c r="F8" s="589"/>
      <c r="G8" s="589"/>
      <c r="H8" s="589"/>
      <c r="I8" s="589"/>
      <c r="J8" s="589"/>
      <c r="K8" s="589"/>
      <c r="P8" s="585"/>
      <c r="Q8" s="348"/>
    </row>
    <row r="9" spans="1:17" s="364" customFormat="1" ht="33" customHeight="1">
      <c r="A9" s="714" t="s">
        <v>768</v>
      </c>
      <c r="B9" s="716" t="s">
        <v>769</v>
      </c>
      <c r="C9" s="717"/>
      <c r="D9" s="717"/>
      <c r="E9" s="718" t="s">
        <v>770</v>
      </c>
      <c r="F9" s="719"/>
      <c r="G9" s="719"/>
      <c r="H9" s="719"/>
      <c r="I9" s="719"/>
      <c r="J9" s="719"/>
      <c r="K9" s="719"/>
      <c r="L9" s="720"/>
      <c r="M9" s="590"/>
      <c r="N9" s="591"/>
      <c r="O9" s="591"/>
      <c r="P9" s="363"/>
      <c r="Q9" s="389"/>
    </row>
    <row r="10" spans="1:17" s="364" customFormat="1" ht="22.5" customHeight="1">
      <c r="A10" s="715"/>
      <c r="B10" s="592" t="s">
        <v>771</v>
      </c>
      <c r="C10" s="592" t="s">
        <v>772</v>
      </c>
      <c r="D10" s="592" t="s">
        <v>773</v>
      </c>
      <c r="E10" s="721"/>
      <c r="F10" s="722"/>
      <c r="G10" s="722"/>
      <c r="H10" s="722"/>
      <c r="I10" s="722"/>
      <c r="J10" s="722"/>
      <c r="K10" s="722"/>
      <c r="L10" s="723"/>
      <c r="M10" s="590"/>
      <c r="N10" s="591"/>
      <c r="O10" s="591"/>
      <c r="P10" s="363"/>
      <c r="Q10" s="348"/>
    </row>
    <row r="11" spans="1:17" s="364" customFormat="1" ht="42" customHeight="1" thickBot="1">
      <c r="A11" s="593" t="s">
        <v>774</v>
      </c>
      <c r="B11" s="594" t="s">
        <v>368</v>
      </c>
      <c r="C11" s="594" t="s">
        <v>775</v>
      </c>
      <c r="D11" s="594" t="s">
        <v>368</v>
      </c>
      <c r="E11" s="704" t="s">
        <v>776</v>
      </c>
      <c r="F11" s="704"/>
      <c r="G11" s="704"/>
      <c r="H11" s="704"/>
      <c r="I11" s="704"/>
      <c r="J11" s="704"/>
      <c r="K11" s="704"/>
      <c r="L11" s="704"/>
      <c r="M11" s="595"/>
      <c r="N11" s="596"/>
      <c r="O11" s="596"/>
      <c r="P11" s="363"/>
      <c r="Q11" s="348"/>
    </row>
    <row r="12" spans="1:17" s="364" customFormat="1" ht="42" customHeight="1" thickTop="1" thickBot="1">
      <c r="A12" s="597" t="s">
        <v>777</v>
      </c>
      <c r="B12" s="633" t="s">
        <v>368</v>
      </c>
      <c r="C12" s="633" t="s">
        <v>775</v>
      </c>
      <c r="D12" s="633" t="s">
        <v>775</v>
      </c>
      <c r="E12" s="705" t="s">
        <v>834</v>
      </c>
      <c r="F12" s="706"/>
      <c r="G12" s="706"/>
      <c r="H12" s="706"/>
      <c r="I12" s="706"/>
      <c r="J12" s="706"/>
      <c r="K12" s="706"/>
      <c r="L12" s="707"/>
      <c r="M12" s="595"/>
      <c r="N12" s="598" t="str">
        <f>IF(COUNTBLANK(B12:D12)=0,"○","×")</f>
        <v>○</v>
      </c>
      <c r="O12" s="598" t="str">
        <f>IF(AND(COUNTIF(B12:D12,"×")&gt;=1,E12=""),"×","○")</f>
        <v>○</v>
      </c>
      <c r="P12" s="363"/>
      <c r="Q12" s="348"/>
    </row>
    <row r="13" spans="1:17" s="364" customFormat="1" ht="42" customHeight="1" thickBot="1">
      <c r="A13" s="599" t="s">
        <v>778</v>
      </c>
      <c r="B13" s="634" t="s">
        <v>775</v>
      </c>
      <c r="C13" s="634" t="s">
        <v>775</v>
      </c>
      <c r="D13" s="634" t="s">
        <v>775</v>
      </c>
      <c r="E13" s="700"/>
      <c r="F13" s="701"/>
      <c r="G13" s="701"/>
      <c r="H13" s="701"/>
      <c r="I13" s="701"/>
      <c r="J13" s="701"/>
      <c r="K13" s="701"/>
      <c r="L13" s="702"/>
      <c r="M13" s="595"/>
      <c r="N13" s="598" t="str">
        <f t="shared" ref="N13:N18" si="0">IF(COUNTBLANK(B13:D13)=0,"○","×")</f>
        <v>○</v>
      </c>
      <c r="O13" s="598" t="str">
        <f t="shared" ref="O13:O19" si="1">IF(AND(COUNTIF(B13:D13,"×")&gt;=1,E13=""),"×","○")</f>
        <v>○</v>
      </c>
      <c r="P13" s="363"/>
      <c r="Q13" s="348"/>
    </row>
    <row r="14" spans="1:17" s="364" customFormat="1" ht="42" customHeight="1" thickBot="1">
      <c r="A14" s="600" t="s">
        <v>779</v>
      </c>
      <c r="B14" s="634" t="s">
        <v>775</v>
      </c>
      <c r="C14" s="634" t="s">
        <v>775</v>
      </c>
      <c r="D14" s="634" t="s">
        <v>775</v>
      </c>
      <c r="E14" s="700"/>
      <c r="F14" s="701"/>
      <c r="G14" s="701"/>
      <c r="H14" s="701"/>
      <c r="I14" s="701"/>
      <c r="J14" s="701"/>
      <c r="K14" s="701"/>
      <c r="L14" s="702"/>
      <c r="M14" s="595"/>
      <c r="N14" s="598" t="str">
        <f t="shared" si="0"/>
        <v>○</v>
      </c>
      <c r="O14" s="598" t="str">
        <f t="shared" si="1"/>
        <v>○</v>
      </c>
      <c r="P14" s="363"/>
      <c r="Q14" s="348"/>
    </row>
    <row r="15" spans="1:17" s="364" customFormat="1" ht="42" customHeight="1" thickBot="1">
      <c r="A15" s="601" t="s">
        <v>780</v>
      </c>
      <c r="B15" s="634" t="s">
        <v>775</v>
      </c>
      <c r="C15" s="634" t="s">
        <v>775</v>
      </c>
      <c r="D15" s="634" t="s">
        <v>775</v>
      </c>
      <c r="E15" s="700"/>
      <c r="F15" s="701"/>
      <c r="G15" s="701"/>
      <c r="H15" s="701"/>
      <c r="I15" s="701"/>
      <c r="J15" s="701"/>
      <c r="K15" s="701"/>
      <c r="L15" s="702"/>
      <c r="M15" s="595"/>
      <c r="N15" s="598" t="str">
        <f t="shared" si="0"/>
        <v>○</v>
      </c>
      <c r="O15" s="598" t="str">
        <f t="shared" si="1"/>
        <v>○</v>
      </c>
      <c r="P15" s="363"/>
      <c r="Q15" s="348"/>
    </row>
    <row r="16" spans="1:17" s="364" customFormat="1" ht="42" customHeight="1" thickBot="1">
      <c r="A16" s="601" t="s">
        <v>781</v>
      </c>
      <c r="B16" s="634" t="s">
        <v>775</v>
      </c>
      <c r="C16" s="634" t="s">
        <v>775</v>
      </c>
      <c r="D16" s="634" t="s">
        <v>775</v>
      </c>
      <c r="E16" s="700"/>
      <c r="F16" s="701"/>
      <c r="G16" s="701"/>
      <c r="H16" s="701"/>
      <c r="I16" s="701"/>
      <c r="J16" s="701"/>
      <c r="K16" s="701"/>
      <c r="L16" s="702"/>
      <c r="M16" s="595"/>
      <c r="N16" s="598" t="str">
        <f t="shared" si="0"/>
        <v>○</v>
      </c>
      <c r="O16" s="598" t="str">
        <f t="shared" si="1"/>
        <v>○</v>
      </c>
      <c r="P16" s="363"/>
      <c r="Q16" s="348"/>
    </row>
    <row r="17" spans="1:17" s="364" customFormat="1" ht="42" customHeight="1" thickBot="1">
      <c r="A17" s="601" t="s">
        <v>782</v>
      </c>
      <c r="B17" s="634" t="s">
        <v>775</v>
      </c>
      <c r="C17" s="634" t="s">
        <v>775</v>
      </c>
      <c r="D17" s="634" t="s">
        <v>775</v>
      </c>
      <c r="E17" s="700"/>
      <c r="F17" s="701"/>
      <c r="G17" s="701"/>
      <c r="H17" s="701"/>
      <c r="I17" s="701"/>
      <c r="J17" s="701"/>
      <c r="K17" s="701"/>
      <c r="L17" s="702"/>
      <c r="M17" s="595"/>
      <c r="N17" s="598" t="str">
        <f t="shared" si="0"/>
        <v>○</v>
      </c>
      <c r="O17" s="598" t="str">
        <f t="shared" si="1"/>
        <v>○</v>
      </c>
      <c r="P17" s="363"/>
      <c r="Q17" s="348"/>
    </row>
    <row r="18" spans="1:17" s="364" customFormat="1" ht="42" customHeight="1" thickBot="1">
      <c r="A18" s="601" t="s">
        <v>783</v>
      </c>
      <c r="B18" s="634" t="s">
        <v>775</v>
      </c>
      <c r="C18" s="634" t="s">
        <v>775</v>
      </c>
      <c r="D18" s="634" t="s">
        <v>775</v>
      </c>
      <c r="E18" s="700"/>
      <c r="F18" s="701"/>
      <c r="G18" s="701"/>
      <c r="H18" s="701"/>
      <c r="I18" s="701"/>
      <c r="J18" s="701"/>
      <c r="K18" s="701"/>
      <c r="L18" s="702"/>
      <c r="M18" s="595"/>
      <c r="N18" s="598" t="str">
        <f t="shared" si="0"/>
        <v>○</v>
      </c>
      <c r="O18" s="598" t="str">
        <f t="shared" si="1"/>
        <v>○</v>
      </c>
      <c r="P18" s="363"/>
      <c r="Q18" s="348"/>
    </row>
    <row r="19" spans="1:17" s="364" customFormat="1" ht="42" customHeight="1" thickBot="1">
      <c r="A19" s="601" t="s">
        <v>784</v>
      </c>
      <c r="B19" s="634" t="s">
        <v>775</v>
      </c>
      <c r="C19" s="634" t="s">
        <v>775</v>
      </c>
      <c r="D19" s="634" t="s">
        <v>775</v>
      </c>
      <c r="E19" s="700"/>
      <c r="F19" s="701"/>
      <c r="G19" s="701"/>
      <c r="H19" s="701"/>
      <c r="I19" s="701"/>
      <c r="J19" s="701"/>
      <c r="K19" s="701"/>
      <c r="L19" s="702"/>
      <c r="M19" s="595"/>
      <c r="N19" s="598" t="str">
        <f>IF(COUNTBLANK(B19:D19)=0,"○","×")</f>
        <v>○</v>
      </c>
      <c r="O19" s="598" t="str">
        <f t="shared" si="1"/>
        <v>○</v>
      </c>
      <c r="P19" s="363"/>
      <c r="Q19" s="379"/>
    </row>
    <row r="20" spans="1:17">
      <c r="F20" s="364"/>
      <c r="G20" s="602"/>
      <c r="H20" s="364"/>
      <c r="I20" s="602"/>
      <c r="J20" s="364"/>
      <c r="K20" s="602"/>
    </row>
    <row r="21" spans="1:17">
      <c r="F21" s="364"/>
      <c r="G21" s="602"/>
      <c r="H21" s="364"/>
      <c r="I21" s="602"/>
      <c r="J21" s="364"/>
      <c r="K21" s="602"/>
    </row>
  </sheetData>
  <sheetProtection selectLockedCells="1"/>
  <dataConsolidate/>
  <mergeCells count="17">
    <mergeCell ref="A1:K1"/>
    <mergeCell ref="B2:J2"/>
    <mergeCell ref="L2:L6"/>
    <mergeCell ref="G4:K4"/>
    <mergeCell ref="A9:A10"/>
    <mergeCell ref="B9:D9"/>
    <mergeCell ref="E9:L10"/>
    <mergeCell ref="E17:L17"/>
    <mergeCell ref="E18:L18"/>
    <mergeCell ref="E19:L19"/>
    <mergeCell ref="G5:K5"/>
    <mergeCell ref="E11:L11"/>
    <mergeCell ref="E12:L12"/>
    <mergeCell ref="E13:L13"/>
    <mergeCell ref="E14:L14"/>
    <mergeCell ref="E15:L15"/>
    <mergeCell ref="E16:L16"/>
  </mergeCells>
  <phoneticPr fontId="5"/>
  <dataValidations count="2">
    <dataValidation type="list" allowBlank="1" showInputMessage="1" showErrorMessage="1" sqref="B11:D19" xr:uid="{101A8451-D037-4B52-BE13-8085DA16C6D8}">
      <formula1>"○,×"</formula1>
    </dataValidation>
    <dataValidation allowBlank="1" showInputMessage="1" showErrorMessage="1" prompt="表紙シートの病院名を反映" sqref="G4" xr:uid="{AE3C0CA3-A9E8-460E-BC70-6CF0ACC05B07}"/>
  </dataValidations>
  <printOptions horizontalCentered="1"/>
  <pageMargins left="0.39370078740157483" right="0.39370078740157483" top="0.59055118110236227" bottom="0.59055118110236227" header="0.35433070866141736" footer="0.27559055118110237"/>
  <pageSetup paperSize="9" scale="54" fitToHeight="0" orientation="portrait" cellComments="asDisplayed" r:id="rId1"/>
  <headerFooter>
    <oddFooter>&amp;C&amp;P/&amp;N&amp;R&amp;A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表紙</vt:lpstr>
      <vt:lpstr>様式4（全般事項）</vt:lpstr>
      <vt:lpstr>様式４(機能別)</vt:lpstr>
      <vt:lpstr>(参考)診療割合算出表</vt:lpstr>
      <vt:lpstr>別紙1未充足要件</vt:lpstr>
      <vt:lpstr>自施設で対応しないもの</vt:lpstr>
      <vt:lpstr>'(参考)診療割合算出表'!Print_Area</vt:lpstr>
      <vt:lpstr>自施設で対応しないもの!Print_Area</vt:lpstr>
      <vt:lpstr>表紙!Print_Area</vt:lpstr>
      <vt:lpstr>別紙1未充足要件!Print_Area</vt:lpstr>
      <vt:lpstr>'様式４(機能別)'!Print_Area</vt:lpstr>
      <vt:lpstr>'様式4（全般事項）'!Print_Area</vt:lpstr>
      <vt:lpstr>'様式４(機能別)'!Print_Titles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yoshihiro harada</cp:lastModifiedBy>
  <cp:lastPrinted>2024-11-25T09:07:02Z</cp:lastPrinted>
  <dcterms:created xsi:type="dcterms:W3CDTF">2019-08-06T09:17:11Z</dcterms:created>
  <dcterms:modified xsi:type="dcterms:W3CDTF">2025-07-25T07:50:34Z</dcterms:modified>
</cp:coreProperties>
</file>