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F:\★★株aimstyle★★\★大阪国際がんセンター（旧大阪府立成人病センター）\★大阪がん診療拠点病院検索（旧がん診療NOW）\R6年度更新用データ\★現況報告書データ（HPアップ用）2023年度データ\★現況報告書（生）データ提供用加工データ\pref（連絡先シート削除済み）アルファベット表記\03_小児●\"/>
    </mc:Choice>
  </mc:AlternateContent>
  <xr:revisionPtr revIDLastSave="0" documentId="13_ncr:1_{93A1804C-9CF1-4B70-87FC-23F61D0C7527}" xr6:coauthVersionLast="47" xr6:coauthVersionMax="47" xr10:uidLastSave="{00000000-0000-0000-0000-000000000000}"/>
  <bookViews>
    <workbookView xWindow="28680" yWindow="-120" windowWidth="29040" windowHeight="15720" tabRatio="904" firstSheet="1" activeTab="2" xr2:uid="{00000000-000D-0000-FFFF-FFFF00000000}"/>
  </bookViews>
  <sheets>
    <sheet name="事務局" sheetId="77" state="hidden" r:id="rId1"/>
    <sheet name="現況報告書入力時の注意事項" sheetId="69" r:id="rId2"/>
    <sheet name="表紙" sheetId="37" r:id="rId3"/>
    <sheet name="様式3（病院基本情報）" sheetId="1" r:id="rId4"/>
    <sheet name="様式3（病院機能）" sheetId="2" r:id="rId5"/>
    <sheet name="別紙1（各種小児がんの情報）" sheetId="39" r:id="rId6"/>
    <sheet name="別紙2（生殖機能の温存の支援）" sheetId="70" r:id="rId7"/>
    <sheet name="別紙3（緩和ケアチームの組織）" sheetId="18" r:id="rId8"/>
    <sheet name="別紙4（緩和外来）" sheetId="67" r:id="rId9"/>
    <sheet name="別紙5（緩和病棟）" sheetId="56" r:id="rId10"/>
    <sheet name="別紙6（SO体制）" sheetId="63" r:id="rId11"/>
    <sheet name="別紙7（診療実績等）" sheetId="26" r:id="rId12"/>
    <sheet name="別紙8（研修の状況）" sheetId="28" r:id="rId13"/>
    <sheet name="別紙9（がん相談支援センター）" sheetId="29" r:id="rId14"/>
    <sheet name="別紙10（がん相談支援センター窓口）" sheetId="62" r:id="rId15"/>
    <sheet name="別紙11（語り合う場）" sheetId="52" r:id="rId16"/>
    <sheet name="別紙12（長期滞在施設）" sheetId="51" r:id="rId17"/>
    <sheet name="別紙13（臨床研究窓口）" sheetId="66" r:id="rId18"/>
    <sheet name="別紙14（医療の質）" sheetId="72" r:id="rId19"/>
    <sheet name="別紙15（医療安全体制）" sheetId="73" r:id="rId20"/>
    <sheet name="別紙16（満たしていない要件）" sheetId="76" r:id="rId21"/>
    <sheet name="(非表示)指定要件一覧表" sheetId="79" state="hidden" r:id="rId22"/>
  </sheets>
  <definedNames>
    <definedName name="_xlnm._FilterDatabase" localSheetId="4" hidden="1">'様式3（病院機能）'!$A$8:$Q$275</definedName>
    <definedName name="_xlnm.Print_Area" localSheetId="1">現況報告書入力時の注意事項!$A$1:$I$31</definedName>
    <definedName name="_xlnm.Print_Area" localSheetId="2">表紙!$A$1:$F$27</definedName>
    <definedName name="_xlnm.Print_Area" localSheetId="5">'別紙1（各種小児がんの情報）'!$A$1:$V$107</definedName>
    <definedName name="_xlnm.Print_Area" localSheetId="14">'別紙10（がん相談支援センター窓口）'!$A$1:$W$18</definedName>
    <definedName name="_xlnm.Print_Area" localSheetId="15">'別紙11（語り合う場）'!$A$1:$AA$72</definedName>
    <definedName name="_xlnm.Print_Area" localSheetId="16">'別紙12（長期滞在施設）'!$A$1:$S$26</definedName>
    <definedName name="_xlnm.Print_Area" localSheetId="17">'別紙13（臨床研究窓口）'!$A$1:$W$52</definedName>
    <definedName name="_xlnm.Print_Area" localSheetId="18">'別紙14（医療の質）'!$A$1:$O$49</definedName>
    <definedName name="_xlnm.Print_Area" localSheetId="19">'別紙15（医療安全体制）'!$A$1:$J$40</definedName>
    <definedName name="_xlnm.Print_Area" localSheetId="20">'別紙16（満たしていない要件）'!$A$1:$F$49</definedName>
    <definedName name="_xlnm.Print_Area" localSheetId="6">'別紙2（生殖機能の温存の支援）'!$A$1:$S$51</definedName>
    <definedName name="_xlnm.Print_Area" localSheetId="7">'別紙3（緩和ケアチームの組織）'!$A$1:$F$21</definedName>
    <definedName name="_xlnm.Print_Area" localSheetId="8">'別紙4（緩和外来）'!$A$1:$W$19</definedName>
    <definedName name="_xlnm.Print_Area" localSheetId="9">'別紙5（緩和病棟）'!$A$1:$W$38</definedName>
    <definedName name="_xlnm.Print_Area" localSheetId="10">'別紙6（SO体制）'!$A$1:$H$73</definedName>
    <definedName name="_xlnm.Print_Area" localSheetId="11">'別紙7（診療実績等）'!$A$1:$D$22</definedName>
    <definedName name="_xlnm.Print_Area" localSheetId="12">'別紙8（研修の状況）'!$A$1:$N$29</definedName>
    <definedName name="_xlnm.Print_Area" localSheetId="13">'別紙9（がん相談支援センター）'!$A$1:$J$50</definedName>
    <definedName name="_xlnm.Print_Area" localSheetId="3">'様式3（病院基本情報）'!$A$1:$S$130</definedName>
    <definedName name="_xlnm.Print_Area" localSheetId="4">'様式3（病院機能）'!$A$1:$O$283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2" l="1"/>
  <c r="M11" i="2" l="1"/>
  <c r="H1" i="2"/>
  <c r="L276" i="2"/>
  <c r="L277" i="2"/>
  <c r="L278" i="2"/>
  <c r="L279" i="2"/>
  <c r="L280" i="2"/>
  <c r="M277" i="2"/>
  <c r="O278" i="2"/>
  <c r="O277" i="2"/>
  <c r="M278" i="2"/>
  <c r="M274" i="2"/>
  <c r="D3" i="1"/>
  <c r="G49" i="76"/>
  <c r="G48" i="76"/>
  <c r="G47" i="76"/>
  <c r="G46" i="76"/>
  <c r="G45" i="76"/>
  <c r="G44" i="76"/>
  <c r="G43" i="76"/>
  <c r="G42" i="76"/>
  <c r="G41" i="76"/>
  <c r="G40" i="76"/>
  <c r="G39" i="76"/>
  <c r="G38" i="76"/>
  <c r="G37" i="76"/>
  <c r="G36" i="76"/>
  <c r="G35" i="76"/>
  <c r="G34" i="76"/>
  <c r="G33" i="76"/>
  <c r="G32" i="76"/>
  <c r="G31" i="76"/>
  <c r="G30" i="76"/>
  <c r="G29" i="76"/>
  <c r="G28" i="76"/>
  <c r="G27" i="76"/>
  <c r="G26" i="76"/>
  <c r="G25" i="76"/>
  <c r="G24" i="76"/>
  <c r="G23" i="76"/>
  <c r="G22" i="76"/>
  <c r="G21" i="76"/>
  <c r="G20" i="76"/>
  <c r="G19" i="76"/>
  <c r="G18" i="76"/>
  <c r="G17" i="76"/>
  <c r="G16" i="76"/>
  <c r="G15" i="76"/>
  <c r="G14" i="76"/>
  <c r="G13" i="76"/>
  <c r="G12" i="76"/>
  <c r="G11" i="76"/>
  <c r="G10" i="76"/>
  <c r="E2" i="76" l="1"/>
  <c r="A27" i="37" s="1"/>
  <c r="I104" i="2"/>
  <c r="O104" i="2" s="1"/>
  <c r="I103" i="2"/>
  <c r="O103" i="2" s="1"/>
  <c r="I100" i="2"/>
  <c r="I99" i="2"/>
  <c r="X16" i="39"/>
  <c r="X36" i="39"/>
  <c r="X56" i="39"/>
  <c r="X76" i="39"/>
  <c r="X96" i="39"/>
  <c r="X90" i="39"/>
  <c r="M257" i="2"/>
  <c r="M243" i="2"/>
  <c r="M241" i="2"/>
  <c r="J7" i="63"/>
  <c r="J11" i="63"/>
  <c r="J17" i="63"/>
  <c r="J21" i="63"/>
  <c r="J29" i="63"/>
  <c r="J33" i="63"/>
  <c r="J41" i="63"/>
  <c r="J45" i="63"/>
  <c r="J53" i="63"/>
  <c r="J57" i="63"/>
  <c r="J65" i="63"/>
  <c r="J69" i="63"/>
  <c r="C24" i="76"/>
  <c r="C25" i="76"/>
  <c r="C26" i="76"/>
  <c r="C27" i="76"/>
  <c r="C28" i="76"/>
  <c r="C29" i="76"/>
  <c r="C30" i="76"/>
  <c r="C31" i="76"/>
  <c r="C32" i="76"/>
  <c r="C33" i="76"/>
  <c r="C34" i="76"/>
  <c r="C35" i="76"/>
  <c r="C36" i="76"/>
  <c r="C37" i="76"/>
  <c r="C38" i="76"/>
  <c r="C39" i="76"/>
  <c r="C40" i="76"/>
  <c r="C41" i="76"/>
  <c r="C42" i="76"/>
  <c r="C43" i="76"/>
  <c r="C44" i="76"/>
  <c r="C45" i="76"/>
  <c r="C46" i="76"/>
  <c r="C47" i="76"/>
  <c r="C48" i="76"/>
  <c r="C49" i="76"/>
  <c r="J15" i="73"/>
  <c r="J11" i="73"/>
  <c r="L46" i="29"/>
  <c r="L41" i="29"/>
  <c r="L40" i="29"/>
  <c r="L39" i="29"/>
  <c r="L36" i="29"/>
  <c r="L33" i="29"/>
  <c r="L32" i="29"/>
  <c r="L31" i="29"/>
  <c r="L28" i="29"/>
  <c r="L9" i="29"/>
  <c r="U32" i="70"/>
  <c r="O106" i="2"/>
  <c r="M143" i="2"/>
  <c r="O207" i="2"/>
  <c r="C88" i="79" s="1"/>
  <c r="O8" i="2" l="1"/>
  <c r="I30" i="2"/>
  <c r="Y38" i="56"/>
  <c r="Y36" i="56"/>
  <c r="Y31" i="56"/>
  <c r="Y27" i="56"/>
  <c r="Y17" i="67"/>
  <c r="Y14" i="67"/>
  <c r="Y15" i="67"/>
  <c r="Y13" i="67"/>
  <c r="Y18" i="67"/>
  <c r="Q32" i="72"/>
  <c r="Q14" i="72"/>
  <c r="Q11" i="72"/>
  <c r="U9" i="51"/>
  <c r="P25" i="28"/>
  <c r="P16" i="28"/>
  <c r="P13" i="28"/>
  <c r="G13" i="26"/>
  <c r="G12" i="26"/>
  <c r="G8" i="26"/>
  <c r="F8" i="26"/>
  <c r="Y32" i="56"/>
  <c r="Y28" i="56"/>
  <c r="Q31" i="72"/>
  <c r="Q25" i="72"/>
  <c r="Q13" i="72"/>
  <c r="Q12" i="72"/>
  <c r="Q9" i="72"/>
  <c r="Q8" i="72"/>
  <c r="Q7" i="72"/>
  <c r="Y51" i="66"/>
  <c r="Y50" i="66"/>
  <c r="Y49" i="66"/>
  <c r="Y48" i="66"/>
  <c r="Y46" i="66"/>
  <c r="Y44" i="66"/>
  <c r="Y43" i="66"/>
  <c r="Y42" i="66"/>
  <c r="Y41" i="66"/>
  <c r="Y39" i="66"/>
  <c r="Y35" i="66"/>
  <c r="Y34" i="66"/>
  <c r="Y33" i="66"/>
  <c r="Y32" i="66"/>
  <c r="Y30" i="66"/>
  <c r="Y28" i="66"/>
  <c r="Y27" i="66"/>
  <c r="Y26" i="66"/>
  <c r="Y25" i="66"/>
  <c r="Y23" i="66"/>
  <c r="Y19" i="66"/>
  <c r="Y18" i="66"/>
  <c r="Y17" i="66"/>
  <c r="Y16" i="66"/>
  <c r="Y14" i="66"/>
  <c r="Y12" i="66"/>
  <c r="Y11" i="66"/>
  <c r="Y10" i="66"/>
  <c r="Y9" i="66"/>
  <c r="Y7" i="66"/>
  <c r="U8" i="51"/>
  <c r="AC57" i="52"/>
  <c r="AC42" i="52"/>
  <c r="AC54" i="52"/>
  <c r="AC48" i="52"/>
  <c r="AC46" i="52"/>
  <c r="AC38" i="52"/>
  <c r="AC7" i="52"/>
  <c r="AC6" i="52"/>
  <c r="Y18" i="62"/>
  <c r="Y16" i="62"/>
  <c r="Y14" i="62"/>
  <c r="Y11" i="62"/>
  <c r="Y9" i="62"/>
  <c r="Y8" i="62"/>
  <c r="Y7" i="62"/>
  <c r="L47" i="29"/>
  <c r="L48" i="29"/>
  <c r="L49" i="29"/>
  <c r="L50" i="29"/>
  <c r="P12" i="28"/>
  <c r="P9" i="28"/>
  <c r="G16" i="26"/>
  <c r="G15" i="26"/>
  <c r="G14" i="26"/>
  <c r="G11" i="26"/>
  <c r="G10" i="26"/>
  <c r="G9" i="26"/>
  <c r="F20" i="26"/>
  <c r="F19" i="26"/>
  <c r="F18" i="26"/>
  <c r="F17" i="26"/>
  <c r="F16" i="26"/>
  <c r="F15" i="26"/>
  <c r="F14" i="26"/>
  <c r="F13" i="26"/>
  <c r="F12" i="26"/>
  <c r="F11" i="26"/>
  <c r="F10" i="26"/>
  <c r="F9" i="26"/>
  <c r="K17" i="63"/>
  <c r="Y17" i="56"/>
  <c r="Y15" i="56"/>
  <c r="Y14" i="56"/>
  <c r="Y13" i="56"/>
  <c r="Y12" i="56"/>
  <c r="Y11" i="56"/>
  <c r="Y10" i="56"/>
  <c r="Y9" i="56"/>
  <c r="Y8" i="56"/>
  <c r="Y12" i="67"/>
  <c r="Y11" i="67"/>
  <c r="Y10" i="67"/>
  <c r="Y9" i="67"/>
  <c r="Y8" i="67"/>
  <c r="Y7" i="67"/>
  <c r="H12" i="18"/>
  <c r="H9" i="18"/>
  <c r="H7" i="18"/>
  <c r="V9" i="70"/>
  <c r="U9" i="70"/>
  <c r="X10" i="39"/>
  <c r="B25" i="37"/>
  <c r="B23" i="37"/>
  <c r="B13" i="37"/>
  <c r="C11" i="76"/>
  <c r="C12" i="76"/>
  <c r="C13" i="76"/>
  <c r="C14" i="76"/>
  <c r="C15" i="76"/>
  <c r="C16" i="76"/>
  <c r="C17" i="76"/>
  <c r="C18" i="76"/>
  <c r="C19" i="76"/>
  <c r="C20" i="76"/>
  <c r="C21" i="76"/>
  <c r="C22" i="76"/>
  <c r="C23" i="76"/>
  <c r="C10" i="76"/>
  <c r="F2" i="18" l="1"/>
  <c r="A6" i="37"/>
  <c r="AC67" i="52" l="1"/>
  <c r="AC65" i="52"/>
  <c r="AC64" i="52"/>
  <c r="AC61" i="52"/>
  <c r="AC45" i="52"/>
  <c r="Y17" i="62"/>
  <c r="Y15" i="62"/>
  <c r="Y13" i="62"/>
  <c r="Y12" i="62"/>
  <c r="Y10" i="62"/>
  <c r="J2" i="29"/>
  <c r="A20" i="37" s="1"/>
  <c r="W2" i="62" l="1"/>
  <c r="A21" i="37" s="1"/>
  <c r="R130" i="1"/>
  <c r="H2" i="73"/>
  <c r="A26" i="37" s="1"/>
  <c r="O2" i="72"/>
  <c r="A25" i="37" s="1"/>
  <c r="Q19" i="72"/>
  <c r="W2" i="66"/>
  <c r="A24" i="37" s="1"/>
  <c r="S2" i="51"/>
  <c r="A23" i="37" s="1"/>
  <c r="AA2" i="52"/>
  <c r="A22" i="37" s="1"/>
  <c r="AC72" i="52"/>
  <c r="P15" i="28"/>
  <c r="P14" i="28"/>
  <c r="D2" i="26"/>
  <c r="A18" i="37" s="1"/>
  <c r="K65" i="63"/>
  <c r="K53" i="63"/>
  <c r="K41" i="63"/>
  <c r="K29" i="63"/>
  <c r="G2" i="63"/>
  <c r="A17" i="37" s="1"/>
  <c r="A17" i="63"/>
  <c r="Y7" i="56"/>
  <c r="W2" i="56" s="1"/>
  <c r="A16" i="37" s="1"/>
  <c r="W2" i="67"/>
  <c r="A15" i="37" s="1"/>
  <c r="A14" i="37"/>
  <c r="N2" i="28" l="1"/>
  <c r="A19" i="37" s="1"/>
  <c r="U26" i="70"/>
  <c r="U25" i="70"/>
  <c r="U24" i="70"/>
  <c r="V20" i="70"/>
  <c r="V19" i="70"/>
  <c r="V18" i="70"/>
  <c r="V17" i="70"/>
  <c r="V16" i="70"/>
  <c r="U16" i="70"/>
  <c r="U20" i="70"/>
  <c r="U19" i="70"/>
  <c r="U18" i="70"/>
  <c r="U17" i="70"/>
  <c r="V13" i="70"/>
  <c r="V12" i="70"/>
  <c r="V11" i="70"/>
  <c r="V10" i="70"/>
  <c r="U10" i="70"/>
  <c r="S2" i="70" s="1"/>
  <c r="U13" i="70"/>
  <c r="U12" i="70"/>
  <c r="U11" i="70"/>
  <c r="X70" i="39"/>
  <c r="X50" i="39"/>
  <c r="X30" i="39"/>
  <c r="V2" i="39" l="1"/>
  <c r="A12" i="37" s="1"/>
  <c r="A13" i="37"/>
  <c r="M201" i="2"/>
  <c r="L201" i="2"/>
  <c r="M198" i="2"/>
  <c r="L198" i="2"/>
  <c r="M195" i="2"/>
  <c r="L195" i="2"/>
  <c r="M192" i="2"/>
  <c r="L192" i="2"/>
  <c r="M189" i="2"/>
  <c r="L189" i="2"/>
  <c r="M186" i="2"/>
  <c r="L186" i="2"/>
  <c r="M183" i="2"/>
  <c r="L183" i="2"/>
  <c r="M180" i="2"/>
  <c r="L180" i="2"/>
  <c r="M177" i="2"/>
  <c r="L177" i="2"/>
  <c r="M175" i="2"/>
  <c r="L175" i="2"/>
  <c r="M173" i="2"/>
  <c r="L173" i="2"/>
  <c r="M171" i="2"/>
  <c r="L171" i="2"/>
  <c r="M169" i="2"/>
  <c r="L169" i="2"/>
  <c r="M166" i="2"/>
  <c r="L166" i="2"/>
  <c r="M163" i="2"/>
  <c r="L163" i="2"/>
  <c r="M160" i="2"/>
  <c r="L160" i="2"/>
  <c r="D42" i="29"/>
  <c r="R129" i="1" l="1"/>
  <c r="M77" i="2" l="1"/>
  <c r="L77" i="2"/>
  <c r="O102" i="2"/>
  <c r="C48" i="79" s="1"/>
  <c r="M102" i="2"/>
  <c r="L102" i="2"/>
  <c r="M104" i="2"/>
  <c r="L104" i="2"/>
  <c r="M76" i="2"/>
  <c r="L76" i="2"/>
  <c r="M74" i="2"/>
  <c r="L74" i="2"/>
  <c r="M71" i="2"/>
  <c r="L71" i="2"/>
  <c r="D34" i="29" l="1"/>
  <c r="M262" i="2" l="1"/>
  <c r="M116" i="2"/>
  <c r="L116" i="2"/>
  <c r="M117" i="2"/>
  <c r="L117" i="2"/>
  <c r="R107" i="1" l="1"/>
  <c r="E4" i="76"/>
  <c r="F4" i="73"/>
  <c r="H4" i="72"/>
  <c r="E4" i="66"/>
  <c r="L4" i="51"/>
  <c r="Q4" i="52"/>
  <c r="N4" i="62"/>
  <c r="H4" i="29"/>
  <c r="J4" i="28"/>
  <c r="C4" i="26"/>
  <c r="F4" i="63"/>
  <c r="N4" i="56"/>
  <c r="O4" i="67"/>
  <c r="E4" i="18"/>
  <c r="L4" i="70"/>
  <c r="R9" i="39"/>
  <c r="B421" i="77" l="1"/>
  <c r="A454" i="77" l="1"/>
  <c r="B454" i="77"/>
  <c r="C454" i="77"/>
  <c r="D454" i="77"/>
  <c r="A455" i="77"/>
  <c r="B455" i="77"/>
  <c r="C455" i="77"/>
  <c r="D455" i="77"/>
  <c r="A456" i="77"/>
  <c r="B456" i="77"/>
  <c r="C456" i="77"/>
  <c r="D456" i="77"/>
  <c r="A457" i="77"/>
  <c r="B457" i="77"/>
  <c r="C457" i="77"/>
  <c r="D457" i="77"/>
  <c r="A458" i="77"/>
  <c r="B458" i="77"/>
  <c r="C458" i="77"/>
  <c r="D458" i="77"/>
  <c r="A459" i="77"/>
  <c r="B459" i="77"/>
  <c r="C459" i="77"/>
  <c r="D459" i="77"/>
  <c r="A460" i="77"/>
  <c r="B460" i="77"/>
  <c r="C460" i="77"/>
  <c r="D460" i="77"/>
  <c r="A461" i="77"/>
  <c r="B461" i="77"/>
  <c r="C461" i="77"/>
  <c r="D461" i="77"/>
  <c r="A462" i="77"/>
  <c r="B462" i="77"/>
  <c r="C462" i="77"/>
  <c r="D462" i="77"/>
  <c r="A463" i="77"/>
  <c r="B463" i="77"/>
  <c r="C463" i="77"/>
  <c r="D463" i="77"/>
  <c r="A464" i="77"/>
  <c r="B464" i="77"/>
  <c r="C464" i="77"/>
  <c r="D464" i="77"/>
  <c r="A465" i="77"/>
  <c r="B465" i="77"/>
  <c r="C465" i="77"/>
  <c r="D465" i="77"/>
  <c r="A466" i="77"/>
  <c r="B466" i="77"/>
  <c r="C466" i="77"/>
  <c r="D466" i="77"/>
  <c r="A467" i="77"/>
  <c r="B467" i="77"/>
  <c r="C467" i="77"/>
  <c r="D467" i="77"/>
  <c r="A468" i="77"/>
  <c r="B468" i="77"/>
  <c r="C468" i="77"/>
  <c r="D468" i="77"/>
  <c r="A469" i="77"/>
  <c r="B469" i="77"/>
  <c r="C469" i="77"/>
  <c r="D469" i="77"/>
  <c r="A470" i="77"/>
  <c r="B470" i="77"/>
  <c r="C470" i="77"/>
  <c r="D470" i="77"/>
  <c r="A471" i="77"/>
  <c r="B471" i="77"/>
  <c r="C471" i="77"/>
  <c r="D471" i="77"/>
  <c r="A472" i="77"/>
  <c r="B472" i="77"/>
  <c r="C472" i="77"/>
  <c r="D472" i="77"/>
  <c r="A473" i="77"/>
  <c r="B473" i="77"/>
  <c r="C473" i="77"/>
  <c r="D473" i="77"/>
  <c r="B453" i="77"/>
  <c r="C453" i="77"/>
  <c r="D453" i="77"/>
  <c r="A453" i="77"/>
  <c r="A432" i="77"/>
  <c r="B432" i="77"/>
  <c r="C432" i="77"/>
  <c r="D432" i="77"/>
  <c r="E432" i="77"/>
  <c r="F432" i="77"/>
  <c r="G432" i="77"/>
  <c r="A433" i="77"/>
  <c r="B433" i="77"/>
  <c r="C433" i="77"/>
  <c r="D433" i="77"/>
  <c r="E433" i="77"/>
  <c r="F433" i="77"/>
  <c r="G433" i="77"/>
  <c r="A434" i="77"/>
  <c r="B434" i="77"/>
  <c r="C434" i="77"/>
  <c r="D434" i="77"/>
  <c r="E434" i="77"/>
  <c r="F434" i="77"/>
  <c r="G434" i="77"/>
  <c r="A435" i="77"/>
  <c r="B435" i="77"/>
  <c r="C435" i="77"/>
  <c r="D435" i="77"/>
  <c r="E435" i="77"/>
  <c r="F435" i="77"/>
  <c r="G435" i="77"/>
  <c r="A436" i="77"/>
  <c r="B436" i="77"/>
  <c r="C436" i="77"/>
  <c r="D436" i="77"/>
  <c r="E436" i="77"/>
  <c r="F436" i="77"/>
  <c r="G436" i="77"/>
  <c r="A437" i="77"/>
  <c r="B437" i="77"/>
  <c r="C437" i="77"/>
  <c r="D437" i="77"/>
  <c r="E437" i="77"/>
  <c r="F437" i="77"/>
  <c r="G437" i="77"/>
  <c r="A438" i="77"/>
  <c r="B438" i="77"/>
  <c r="C438" i="77"/>
  <c r="D438" i="77"/>
  <c r="E438" i="77"/>
  <c r="F438" i="77"/>
  <c r="G438" i="77"/>
  <c r="A439" i="77"/>
  <c r="B439" i="77"/>
  <c r="C439" i="77"/>
  <c r="D439" i="77"/>
  <c r="E439" i="77"/>
  <c r="F439" i="77"/>
  <c r="G439" i="77"/>
  <c r="A440" i="77"/>
  <c r="B440" i="77"/>
  <c r="C440" i="77"/>
  <c r="D440" i="77"/>
  <c r="E440" i="77"/>
  <c r="F440" i="77"/>
  <c r="G440" i="77"/>
  <c r="A441" i="77"/>
  <c r="B441" i="77"/>
  <c r="C441" i="77"/>
  <c r="D441" i="77"/>
  <c r="E441" i="77"/>
  <c r="F441" i="77"/>
  <c r="G441" i="77"/>
  <c r="A442" i="77"/>
  <c r="B442" i="77"/>
  <c r="C442" i="77"/>
  <c r="D442" i="77"/>
  <c r="E442" i="77"/>
  <c r="F442" i="77"/>
  <c r="G442" i="77"/>
  <c r="A443" i="77"/>
  <c r="B443" i="77"/>
  <c r="C443" i="77"/>
  <c r="D443" i="77"/>
  <c r="E443" i="77"/>
  <c r="F443" i="77"/>
  <c r="G443" i="77"/>
  <c r="A444" i="77"/>
  <c r="B444" i="77"/>
  <c r="C444" i="77"/>
  <c r="D444" i="77"/>
  <c r="E444" i="77"/>
  <c r="F444" i="77"/>
  <c r="G444" i="77"/>
  <c r="A445" i="77"/>
  <c r="B445" i="77"/>
  <c r="C445" i="77"/>
  <c r="D445" i="77"/>
  <c r="E445" i="77"/>
  <c r="F445" i="77"/>
  <c r="G445" i="77"/>
  <c r="A446" i="77"/>
  <c r="B446" i="77"/>
  <c r="C446" i="77"/>
  <c r="D446" i="77"/>
  <c r="E446" i="77"/>
  <c r="F446" i="77"/>
  <c r="G446" i="77"/>
  <c r="A447" i="77"/>
  <c r="B447" i="77"/>
  <c r="C447" i="77"/>
  <c r="D447" i="77"/>
  <c r="E447" i="77"/>
  <c r="F447" i="77"/>
  <c r="G447" i="77"/>
  <c r="A448" i="77"/>
  <c r="B448" i="77"/>
  <c r="C448" i="77"/>
  <c r="D448" i="77"/>
  <c r="E448" i="77"/>
  <c r="F448" i="77"/>
  <c r="G448" i="77"/>
  <c r="A449" i="77"/>
  <c r="B449" i="77"/>
  <c r="C449" i="77"/>
  <c r="D449" i="77"/>
  <c r="E449" i="77"/>
  <c r="F449" i="77"/>
  <c r="G449" i="77"/>
  <c r="A450" i="77"/>
  <c r="B450" i="77"/>
  <c r="C450" i="77"/>
  <c r="D450" i="77"/>
  <c r="E450" i="77"/>
  <c r="F450" i="77"/>
  <c r="G450" i="77"/>
  <c r="B431" i="77"/>
  <c r="C431" i="77"/>
  <c r="D431" i="77"/>
  <c r="E431" i="77"/>
  <c r="F431" i="77"/>
  <c r="G431" i="77"/>
  <c r="A431" i="77"/>
  <c r="B426" i="77"/>
  <c r="B425" i="77"/>
  <c r="B424" i="77"/>
  <c r="B423" i="77"/>
  <c r="B422" i="77"/>
  <c r="B418" i="77"/>
  <c r="B417" i="77"/>
  <c r="B416" i="77"/>
  <c r="B415" i="77"/>
  <c r="A401" i="77"/>
  <c r="B401" i="77"/>
  <c r="C401" i="77"/>
  <c r="D401" i="77"/>
  <c r="E401" i="77"/>
  <c r="F401" i="77"/>
  <c r="G401" i="77"/>
  <c r="H401" i="77"/>
  <c r="I401" i="77"/>
  <c r="A402" i="77"/>
  <c r="B402" i="77"/>
  <c r="C402" i="77"/>
  <c r="D402" i="77"/>
  <c r="E402" i="77"/>
  <c r="F402" i="77"/>
  <c r="G402" i="77"/>
  <c r="H402" i="77"/>
  <c r="I402" i="77"/>
  <c r="A403" i="77"/>
  <c r="B403" i="77"/>
  <c r="C403" i="77"/>
  <c r="D403" i="77"/>
  <c r="E403" i="77"/>
  <c r="F403" i="77"/>
  <c r="G403" i="77"/>
  <c r="H403" i="77"/>
  <c r="I403" i="77"/>
  <c r="A404" i="77"/>
  <c r="B404" i="77"/>
  <c r="C404" i="77"/>
  <c r="D404" i="77"/>
  <c r="E404" i="77"/>
  <c r="F404" i="77"/>
  <c r="G404" i="77"/>
  <c r="H404" i="77"/>
  <c r="I404" i="77"/>
  <c r="A405" i="77"/>
  <c r="B405" i="77"/>
  <c r="C405" i="77"/>
  <c r="D405" i="77"/>
  <c r="E405" i="77"/>
  <c r="F405" i="77"/>
  <c r="G405" i="77"/>
  <c r="H405" i="77"/>
  <c r="I405" i="77"/>
  <c r="A406" i="77"/>
  <c r="B406" i="77"/>
  <c r="C406" i="77"/>
  <c r="D406" i="77"/>
  <c r="E406" i="77"/>
  <c r="F406" i="77"/>
  <c r="G406" i="77"/>
  <c r="H406" i="77"/>
  <c r="I406" i="77"/>
  <c r="A407" i="77"/>
  <c r="B407" i="77"/>
  <c r="C407" i="77"/>
  <c r="D407" i="77"/>
  <c r="E407" i="77"/>
  <c r="F407" i="77"/>
  <c r="G407" i="77"/>
  <c r="H407" i="77"/>
  <c r="I407" i="77"/>
  <c r="A408" i="77"/>
  <c r="B408" i="77"/>
  <c r="C408" i="77"/>
  <c r="D408" i="77"/>
  <c r="E408" i="77"/>
  <c r="F408" i="77"/>
  <c r="G408" i="77"/>
  <c r="H408" i="77"/>
  <c r="I408" i="77"/>
  <c r="A409" i="77"/>
  <c r="B409" i="77"/>
  <c r="C409" i="77"/>
  <c r="D409" i="77"/>
  <c r="E409" i="77"/>
  <c r="F409" i="77"/>
  <c r="G409" i="77"/>
  <c r="H409" i="77"/>
  <c r="I409" i="77"/>
  <c r="A410" i="77"/>
  <c r="B410" i="77"/>
  <c r="C410" i="77"/>
  <c r="D410" i="77"/>
  <c r="E410" i="77"/>
  <c r="F410" i="77"/>
  <c r="G410" i="77"/>
  <c r="H410" i="77"/>
  <c r="I410" i="77"/>
  <c r="A411" i="77"/>
  <c r="B411" i="77"/>
  <c r="C411" i="77"/>
  <c r="D411" i="77"/>
  <c r="E411" i="77"/>
  <c r="F411" i="77"/>
  <c r="G411" i="77"/>
  <c r="H411" i="77"/>
  <c r="I411" i="77"/>
  <c r="A412" i="77"/>
  <c r="B412" i="77"/>
  <c r="C412" i="77"/>
  <c r="D412" i="77"/>
  <c r="E412" i="77"/>
  <c r="F412" i="77"/>
  <c r="G412" i="77"/>
  <c r="H412" i="77"/>
  <c r="I412" i="77"/>
  <c r="A413" i="77"/>
  <c r="B413" i="77"/>
  <c r="C413" i="77"/>
  <c r="D413" i="77"/>
  <c r="E413" i="77"/>
  <c r="F413" i="77"/>
  <c r="G413" i="77"/>
  <c r="H413" i="77"/>
  <c r="I413" i="77"/>
  <c r="A414" i="77"/>
  <c r="B414" i="77"/>
  <c r="C414" i="77"/>
  <c r="D414" i="77"/>
  <c r="E414" i="77"/>
  <c r="F414" i="77"/>
  <c r="G414" i="77"/>
  <c r="H414" i="77"/>
  <c r="I414" i="77"/>
  <c r="I400" i="77"/>
  <c r="H400" i="77"/>
  <c r="F400" i="77"/>
  <c r="G400" i="77"/>
  <c r="E400" i="77"/>
  <c r="D400" i="77"/>
  <c r="C400" i="77"/>
  <c r="B400" i="77"/>
  <c r="A400" i="77"/>
  <c r="B392" i="77"/>
  <c r="C392" i="77"/>
  <c r="B393" i="77"/>
  <c r="C393" i="77"/>
  <c r="B394" i="77"/>
  <c r="C394" i="77"/>
  <c r="B395" i="77"/>
  <c r="C395" i="77"/>
  <c r="B396" i="77"/>
  <c r="C396" i="77"/>
  <c r="B391" i="77"/>
  <c r="C391" i="77"/>
  <c r="B388" i="77"/>
  <c r="C382" i="77"/>
  <c r="B382" i="77"/>
  <c r="C381" i="77"/>
  <c r="B381" i="77"/>
  <c r="C380" i="77"/>
  <c r="B380" i="77"/>
  <c r="C379" i="77"/>
  <c r="B379" i="77"/>
  <c r="C378" i="77"/>
  <c r="B378" i="77"/>
  <c r="B372" i="77"/>
  <c r="B373" i="77"/>
  <c r="B374" i="77"/>
  <c r="B375" i="77"/>
  <c r="B371" i="77"/>
  <c r="B368" i="77"/>
  <c r="B367" i="77"/>
  <c r="B364" i="77"/>
  <c r="A360" i="77"/>
  <c r="B360" i="77"/>
  <c r="C360" i="77"/>
  <c r="A361" i="77"/>
  <c r="B361" i="77"/>
  <c r="C361" i="77"/>
  <c r="C359" i="77"/>
  <c r="B359" i="77"/>
  <c r="A359" i="77"/>
  <c r="B356" i="77"/>
  <c r="B355" i="77"/>
  <c r="B354" i="77"/>
  <c r="B353" i="77"/>
  <c r="B352" i="77"/>
  <c r="B311" i="77"/>
  <c r="D311" i="77"/>
  <c r="B312" i="77"/>
  <c r="C312" i="77"/>
  <c r="D312" i="77"/>
  <c r="E312" i="77"/>
  <c r="B313" i="77"/>
  <c r="D313" i="77"/>
  <c r="E313" i="77"/>
  <c r="B314" i="77"/>
  <c r="D314" i="77"/>
  <c r="E314" i="77"/>
  <c r="B315" i="77"/>
  <c r="D315" i="77"/>
  <c r="E315" i="77"/>
  <c r="B316" i="77"/>
  <c r="D316" i="77"/>
  <c r="E316" i="77"/>
  <c r="B317" i="77"/>
  <c r="D317" i="77"/>
  <c r="B318" i="77"/>
  <c r="C318" i="77"/>
  <c r="D318" i="77"/>
  <c r="E318" i="77"/>
  <c r="B319" i="77"/>
  <c r="D319" i="77"/>
  <c r="E319" i="77"/>
  <c r="B320" i="77"/>
  <c r="D320" i="77"/>
  <c r="E320" i="77"/>
  <c r="B321" i="77"/>
  <c r="D321" i="77"/>
  <c r="E321" i="77"/>
  <c r="B322" i="77"/>
  <c r="C322" i="77"/>
  <c r="D322" i="77"/>
  <c r="E322" i="77"/>
  <c r="B323" i="77"/>
  <c r="D323" i="77"/>
  <c r="B324" i="77"/>
  <c r="C324" i="77"/>
  <c r="D324" i="77"/>
  <c r="E324" i="77"/>
  <c r="B325" i="77"/>
  <c r="D325" i="77"/>
  <c r="B326" i="77"/>
  <c r="C326" i="77"/>
  <c r="D326" i="77"/>
  <c r="E326" i="77"/>
  <c r="B327" i="77"/>
  <c r="D327" i="77"/>
  <c r="B328" i="77"/>
  <c r="D328" i="77"/>
  <c r="E328" i="77"/>
  <c r="B329" i="77"/>
  <c r="D329" i="77"/>
  <c r="E329" i="77"/>
  <c r="B330" i="77"/>
  <c r="D330" i="77"/>
  <c r="B331" i="77"/>
  <c r="C331" i="77"/>
  <c r="D331" i="77"/>
  <c r="E331" i="77"/>
  <c r="B332" i="77"/>
  <c r="D332" i="77"/>
  <c r="E332" i="77"/>
  <c r="B333" i="77"/>
  <c r="D333" i="77"/>
  <c r="E333" i="77"/>
  <c r="B334" i="77"/>
  <c r="D334" i="77"/>
  <c r="E334" i="77"/>
  <c r="B335" i="77"/>
  <c r="D335" i="77"/>
  <c r="B336" i="77"/>
  <c r="D336" i="77"/>
  <c r="B337" i="77"/>
  <c r="C337" i="77"/>
  <c r="D337" i="77"/>
  <c r="E337" i="77"/>
  <c r="B338" i="77"/>
  <c r="D338" i="77"/>
  <c r="E338" i="77"/>
  <c r="B339" i="77"/>
  <c r="D339" i="77"/>
  <c r="E339" i="77"/>
  <c r="B340" i="77"/>
  <c r="D340" i="77"/>
  <c r="E340" i="77"/>
  <c r="B341" i="77"/>
  <c r="D341" i="77"/>
  <c r="E341" i="77"/>
  <c r="B342" i="77"/>
  <c r="C342" i="77"/>
  <c r="D342" i="77"/>
  <c r="E342" i="77"/>
  <c r="B343" i="77"/>
  <c r="D343" i="77"/>
  <c r="E343" i="77"/>
  <c r="B344" i="77"/>
  <c r="D344" i="77"/>
  <c r="E344" i="77"/>
  <c r="B345" i="77"/>
  <c r="D345" i="77"/>
  <c r="E345" i="77"/>
  <c r="B346" i="77"/>
  <c r="D346" i="77"/>
  <c r="E346" i="77"/>
  <c r="B347" i="77"/>
  <c r="C347" i="77"/>
  <c r="D347" i="77"/>
  <c r="E347" i="77"/>
  <c r="B348" i="77"/>
  <c r="C348" i="77"/>
  <c r="D348" i="77"/>
  <c r="E348" i="77"/>
  <c r="B349" i="77"/>
  <c r="C349" i="77"/>
  <c r="D349" i="77"/>
  <c r="E349" i="77"/>
  <c r="B92" i="77"/>
  <c r="C92" i="77"/>
  <c r="D92" i="77"/>
  <c r="E92" i="77"/>
  <c r="B93" i="77"/>
  <c r="D93" i="77"/>
  <c r="B94" i="77"/>
  <c r="D94" i="77"/>
  <c r="B95" i="77"/>
  <c r="D95" i="77"/>
  <c r="B96" i="77"/>
  <c r="D96" i="77"/>
  <c r="B97" i="77"/>
  <c r="D97" i="77"/>
  <c r="B98" i="77"/>
  <c r="D98" i="77"/>
  <c r="E98" i="77"/>
  <c r="B99" i="77"/>
  <c r="D99" i="77"/>
  <c r="B100" i="77"/>
  <c r="D100" i="77"/>
  <c r="B101" i="77"/>
  <c r="D101" i="77"/>
  <c r="E101" i="77"/>
  <c r="B102" i="77"/>
  <c r="D102" i="77"/>
  <c r="B103" i="77"/>
  <c r="D103" i="77"/>
  <c r="B104" i="77"/>
  <c r="D104" i="77"/>
  <c r="B105" i="77"/>
  <c r="D105" i="77"/>
  <c r="B106" i="77"/>
  <c r="D106" i="77"/>
  <c r="B107" i="77"/>
  <c r="D107" i="77"/>
  <c r="E107" i="77"/>
  <c r="B108" i="77"/>
  <c r="C108" i="77"/>
  <c r="D108" i="77"/>
  <c r="E108" i="77"/>
  <c r="B109" i="77"/>
  <c r="D109" i="77"/>
  <c r="B110" i="77"/>
  <c r="C110" i="77"/>
  <c r="D110" i="77"/>
  <c r="E110" i="77"/>
  <c r="B111" i="77"/>
  <c r="D111" i="77"/>
  <c r="B112" i="77"/>
  <c r="C112" i="77"/>
  <c r="D112" i="77"/>
  <c r="E112" i="77"/>
  <c r="D113" i="77"/>
  <c r="D114" i="77"/>
  <c r="D115" i="77"/>
  <c r="B116" i="77"/>
  <c r="C116" i="77"/>
  <c r="D116" i="77"/>
  <c r="E116" i="77"/>
  <c r="B117" i="77"/>
  <c r="D117" i="77"/>
  <c r="E117" i="77"/>
  <c r="B118" i="77"/>
  <c r="C118" i="77"/>
  <c r="D118" i="77"/>
  <c r="E118" i="77"/>
  <c r="B119" i="77"/>
  <c r="D119" i="77"/>
  <c r="B120" i="77"/>
  <c r="D120" i="77"/>
  <c r="E120" i="77"/>
  <c r="B121" i="77"/>
  <c r="D121" i="77"/>
  <c r="B122" i="77"/>
  <c r="D122" i="77"/>
  <c r="E122" i="77"/>
  <c r="B123" i="77"/>
  <c r="D123" i="77"/>
  <c r="B124" i="77"/>
  <c r="D124" i="77"/>
  <c r="B125" i="77"/>
  <c r="C125" i="77"/>
  <c r="D125" i="77"/>
  <c r="E125" i="77"/>
  <c r="B126" i="77"/>
  <c r="C126" i="77"/>
  <c r="D126" i="77"/>
  <c r="E126" i="77"/>
  <c r="B127" i="77"/>
  <c r="D127" i="77"/>
  <c r="B128" i="77"/>
  <c r="D128" i="77"/>
  <c r="B129" i="77"/>
  <c r="D129" i="77"/>
  <c r="B130" i="77"/>
  <c r="D130" i="77"/>
  <c r="B131" i="77"/>
  <c r="C131" i="77"/>
  <c r="D131" i="77"/>
  <c r="E131" i="77"/>
  <c r="B132" i="77"/>
  <c r="D132" i="77"/>
  <c r="B133" i="77"/>
  <c r="D133" i="77"/>
  <c r="B134" i="77"/>
  <c r="D134" i="77"/>
  <c r="B135" i="77"/>
  <c r="D135" i="77"/>
  <c r="B136" i="77"/>
  <c r="D136" i="77"/>
  <c r="B137" i="77"/>
  <c r="C137" i="77"/>
  <c r="D137" i="77"/>
  <c r="E137" i="77"/>
  <c r="B138" i="77"/>
  <c r="C138" i="77"/>
  <c r="D138" i="77"/>
  <c r="E138" i="77"/>
  <c r="B139" i="77"/>
  <c r="C139" i="77"/>
  <c r="D139" i="77"/>
  <c r="E139" i="77"/>
  <c r="B140" i="77"/>
  <c r="C140" i="77"/>
  <c r="D140" i="77"/>
  <c r="E140" i="77"/>
  <c r="B141" i="77"/>
  <c r="D141" i="77"/>
  <c r="E141" i="77"/>
  <c r="B142" i="77"/>
  <c r="D142" i="77"/>
  <c r="B143" i="77"/>
  <c r="D143" i="77"/>
  <c r="E143" i="77"/>
  <c r="B144" i="77"/>
  <c r="D144" i="77"/>
  <c r="E144" i="77"/>
  <c r="B145" i="77"/>
  <c r="D145" i="77"/>
  <c r="E145" i="77"/>
  <c r="B146" i="77"/>
  <c r="D146" i="77"/>
  <c r="E146" i="77"/>
  <c r="B147" i="77"/>
  <c r="D147" i="77"/>
  <c r="B148" i="77"/>
  <c r="D148" i="77"/>
  <c r="E148" i="77"/>
  <c r="B149" i="77"/>
  <c r="D149" i="77"/>
  <c r="E149" i="77"/>
  <c r="B150" i="77"/>
  <c r="D150" i="77"/>
  <c r="E150" i="77"/>
  <c r="B151" i="77"/>
  <c r="D151" i="77"/>
  <c r="B152" i="77"/>
  <c r="D152" i="77"/>
  <c r="E152" i="77"/>
  <c r="B153" i="77"/>
  <c r="D153" i="77"/>
  <c r="B154" i="77"/>
  <c r="D154" i="77"/>
  <c r="E154" i="77"/>
  <c r="B155" i="77"/>
  <c r="D155" i="77"/>
  <c r="B156" i="77"/>
  <c r="D156" i="77"/>
  <c r="E156" i="77"/>
  <c r="B157" i="77"/>
  <c r="D157" i="77"/>
  <c r="E157" i="77"/>
  <c r="B158" i="77"/>
  <c r="D158" i="77"/>
  <c r="E158" i="77"/>
  <c r="B159" i="77"/>
  <c r="C159" i="77"/>
  <c r="E159" i="77"/>
  <c r="B160" i="77"/>
  <c r="D160" i="77"/>
  <c r="E160" i="77"/>
  <c r="B161" i="77"/>
  <c r="C161" i="77"/>
  <c r="E161" i="77"/>
  <c r="B162" i="77"/>
  <c r="D162" i="77"/>
  <c r="E162" i="77"/>
  <c r="B163" i="77"/>
  <c r="D163" i="77"/>
  <c r="E163" i="77"/>
  <c r="B164" i="77"/>
  <c r="C164" i="77"/>
  <c r="E164" i="77"/>
  <c r="B165" i="77"/>
  <c r="D165" i="77"/>
  <c r="E165" i="77"/>
  <c r="B166" i="77"/>
  <c r="C166" i="77"/>
  <c r="E166" i="77"/>
  <c r="B167" i="77"/>
  <c r="D167" i="77"/>
  <c r="E167" i="77"/>
  <c r="B168" i="77"/>
  <c r="D168" i="77"/>
  <c r="B169" i="77"/>
  <c r="D169" i="77"/>
  <c r="E169" i="77"/>
  <c r="B170" i="77"/>
  <c r="D170" i="77"/>
  <c r="B171" i="77"/>
  <c r="C171" i="77"/>
  <c r="D171" i="77"/>
  <c r="E171" i="77"/>
  <c r="B172" i="77"/>
  <c r="D172" i="77"/>
  <c r="B173" i="77"/>
  <c r="D173" i="77"/>
  <c r="E173" i="77"/>
  <c r="B174" i="77"/>
  <c r="D174" i="77"/>
  <c r="B175" i="77"/>
  <c r="D175" i="77"/>
  <c r="E175" i="77"/>
  <c r="B176" i="77"/>
  <c r="D176" i="77"/>
  <c r="E176" i="77"/>
  <c r="B177" i="77"/>
  <c r="D177" i="77"/>
  <c r="B178" i="77"/>
  <c r="D178" i="77"/>
  <c r="E178" i="77"/>
  <c r="B179" i="77"/>
  <c r="D179" i="77"/>
  <c r="B180" i="77"/>
  <c r="D180" i="77"/>
  <c r="E180" i="77"/>
  <c r="B181" i="77"/>
  <c r="D181" i="77"/>
  <c r="E181" i="77"/>
  <c r="B182" i="77"/>
  <c r="D182" i="77"/>
  <c r="E182" i="77"/>
  <c r="B183" i="77"/>
  <c r="D183" i="77"/>
  <c r="B184" i="77"/>
  <c r="D184" i="77"/>
  <c r="E184" i="77"/>
  <c r="B185" i="77"/>
  <c r="C185" i="77"/>
  <c r="D185" i="77"/>
  <c r="E185" i="77"/>
  <c r="B186" i="77"/>
  <c r="D186" i="77"/>
  <c r="B187" i="77"/>
  <c r="C187" i="77"/>
  <c r="D187" i="77"/>
  <c r="E187" i="77"/>
  <c r="D188" i="77"/>
  <c r="D189" i="77"/>
  <c r="B190" i="77"/>
  <c r="D190" i="77"/>
  <c r="B191" i="77"/>
  <c r="D191" i="77"/>
  <c r="B192" i="77"/>
  <c r="D192" i="77"/>
  <c r="B193" i="77"/>
  <c r="D193" i="77"/>
  <c r="E193" i="77"/>
  <c r="B194" i="77"/>
  <c r="D194" i="77"/>
  <c r="E194" i="77"/>
  <c r="B195" i="77"/>
  <c r="D195" i="77"/>
  <c r="E195" i="77"/>
  <c r="B196" i="77"/>
  <c r="D196" i="77"/>
  <c r="B197" i="77"/>
  <c r="C197" i="77"/>
  <c r="D197" i="77"/>
  <c r="E197" i="77"/>
  <c r="B198" i="77"/>
  <c r="D198" i="77"/>
  <c r="B199" i="77"/>
  <c r="D199" i="77"/>
  <c r="B200" i="77"/>
  <c r="D200" i="77"/>
  <c r="E200" i="77"/>
  <c r="B201" i="77"/>
  <c r="D201" i="77"/>
  <c r="E201" i="77"/>
  <c r="B202" i="77"/>
  <c r="D202" i="77"/>
  <c r="E202" i="77"/>
  <c r="B203" i="77"/>
  <c r="C203" i="77"/>
  <c r="D203" i="77"/>
  <c r="E203" i="77"/>
  <c r="B204" i="77"/>
  <c r="D204" i="77"/>
  <c r="B205" i="77"/>
  <c r="D205" i="77"/>
  <c r="B206" i="77"/>
  <c r="D206" i="77"/>
  <c r="B207" i="77"/>
  <c r="C207" i="77"/>
  <c r="D207" i="77"/>
  <c r="E207" i="77"/>
  <c r="B208" i="77"/>
  <c r="C208" i="77"/>
  <c r="D208" i="77"/>
  <c r="E208" i="77"/>
  <c r="B209" i="77"/>
  <c r="D209" i="77"/>
  <c r="B210" i="77"/>
  <c r="D210" i="77"/>
  <c r="B211" i="77"/>
  <c r="D211" i="77"/>
  <c r="E211" i="77"/>
  <c r="B212" i="77"/>
  <c r="D212" i="77"/>
  <c r="E212" i="77"/>
  <c r="B213" i="77"/>
  <c r="D213" i="77"/>
  <c r="B214" i="77"/>
  <c r="D214" i="77"/>
  <c r="B215" i="77"/>
  <c r="D215" i="77"/>
  <c r="E215" i="77"/>
  <c r="B216" i="77"/>
  <c r="D216" i="77"/>
  <c r="B217" i="77"/>
  <c r="C217" i="77"/>
  <c r="D217" i="77"/>
  <c r="E217" i="77"/>
  <c r="B218" i="77"/>
  <c r="C218" i="77"/>
  <c r="D218" i="77"/>
  <c r="E218" i="77"/>
  <c r="B219" i="77"/>
  <c r="C219" i="77"/>
  <c r="D219" i="77"/>
  <c r="E219" i="77"/>
  <c r="B220" i="77"/>
  <c r="D220" i="77"/>
  <c r="B221" i="77"/>
  <c r="D221" i="77"/>
  <c r="B222" i="77"/>
  <c r="D222" i="77"/>
  <c r="B223" i="77"/>
  <c r="D223" i="77"/>
  <c r="B224" i="77"/>
  <c r="C224" i="77"/>
  <c r="D224" i="77"/>
  <c r="E224" i="77"/>
  <c r="B225" i="77"/>
  <c r="C225" i="77"/>
  <c r="D225" i="77"/>
  <c r="E225" i="77"/>
  <c r="B226" i="77"/>
  <c r="C226" i="77"/>
  <c r="D226" i="77"/>
  <c r="E226" i="77"/>
  <c r="B227" i="77"/>
  <c r="D227" i="77"/>
  <c r="B228" i="77"/>
  <c r="D228" i="77"/>
  <c r="B229" i="77"/>
  <c r="D229" i="77"/>
  <c r="E229" i="77"/>
  <c r="B230" i="77"/>
  <c r="D230" i="77"/>
  <c r="E230" i="77"/>
  <c r="B231" i="77"/>
  <c r="D231" i="77"/>
  <c r="E231" i="77"/>
  <c r="B232" i="77"/>
  <c r="D232" i="77"/>
  <c r="B233" i="77"/>
  <c r="D233" i="77"/>
  <c r="B234" i="77"/>
  <c r="D234" i="77"/>
  <c r="E234" i="77"/>
  <c r="B235" i="77"/>
  <c r="D235" i="77"/>
  <c r="B236" i="77"/>
  <c r="D236" i="77"/>
  <c r="B237" i="77"/>
  <c r="D237" i="77"/>
  <c r="E237" i="77"/>
  <c r="B238" i="77"/>
  <c r="C238" i="77"/>
  <c r="D238" i="77"/>
  <c r="E238" i="77"/>
  <c r="B239" i="77"/>
  <c r="D239" i="77"/>
  <c r="E239" i="77"/>
  <c r="B240" i="77"/>
  <c r="D240" i="77"/>
  <c r="B241" i="77"/>
  <c r="D241" i="77"/>
  <c r="B242" i="77"/>
  <c r="C242" i="77"/>
  <c r="D242" i="77"/>
  <c r="E242" i="77"/>
  <c r="B243" i="77"/>
  <c r="D243" i="77"/>
  <c r="B244" i="77"/>
  <c r="D244" i="77"/>
  <c r="E244" i="77"/>
  <c r="B245" i="77"/>
  <c r="D245" i="77"/>
  <c r="B246" i="77"/>
  <c r="D246" i="77"/>
  <c r="E246" i="77"/>
  <c r="B247" i="77"/>
  <c r="D247" i="77"/>
  <c r="B248" i="77"/>
  <c r="D248" i="77"/>
  <c r="E248" i="77"/>
  <c r="B249" i="77"/>
  <c r="D249" i="77"/>
  <c r="B250" i="77"/>
  <c r="D250" i="77"/>
  <c r="E250" i="77"/>
  <c r="B251" i="77"/>
  <c r="D251" i="77"/>
  <c r="E251" i="77"/>
  <c r="B252" i="77"/>
  <c r="D252" i="77"/>
  <c r="E252" i="77"/>
  <c r="B253" i="77"/>
  <c r="D253" i="77"/>
  <c r="E253" i="77"/>
  <c r="B254" i="77"/>
  <c r="D254" i="77"/>
  <c r="E254" i="77"/>
  <c r="B255" i="77"/>
  <c r="D255" i="77"/>
  <c r="B256" i="77"/>
  <c r="D256" i="77"/>
  <c r="E256" i="77"/>
  <c r="B257" i="77"/>
  <c r="D257" i="77"/>
  <c r="B258" i="77"/>
  <c r="D258" i="77"/>
  <c r="E258" i="77"/>
  <c r="B259" i="77"/>
  <c r="D259" i="77"/>
  <c r="B260" i="77"/>
  <c r="D260" i="77"/>
  <c r="E260" i="77"/>
  <c r="B261" i="77"/>
  <c r="D261" i="77"/>
  <c r="B262" i="77"/>
  <c r="D262" i="77"/>
  <c r="E262" i="77"/>
  <c r="B263" i="77"/>
  <c r="D263" i="77"/>
  <c r="B264" i="77"/>
  <c r="D264" i="77"/>
  <c r="E264" i="77"/>
  <c r="B265" i="77"/>
  <c r="D265" i="77"/>
  <c r="B266" i="77"/>
  <c r="D266" i="77"/>
  <c r="E266" i="77"/>
  <c r="B267" i="77"/>
  <c r="D267" i="77"/>
  <c r="B268" i="77"/>
  <c r="D268" i="77"/>
  <c r="E268" i="77"/>
  <c r="B269" i="77"/>
  <c r="D269" i="77"/>
  <c r="B270" i="77"/>
  <c r="D270" i="77"/>
  <c r="E270" i="77"/>
  <c r="B271" i="77"/>
  <c r="C271" i="77"/>
  <c r="D271" i="77"/>
  <c r="E271" i="77"/>
  <c r="B272" i="77"/>
  <c r="D272" i="77"/>
  <c r="B273" i="77"/>
  <c r="D273" i="77"/>
  <c r="B274" i="77"/>
  <c r="D274" i="77"/>
  <c r="E274" i="77"/>
  <c r="B275" i="77"/>
  <c r="D275" i="77"/>
  <c r="B276" i="77"/>
  <c r="D276" i="77"/>
  <c r="E276" i="77"/>
  <c r="B277" i="77"/>
  <c r="D277" i="77"/>
  <c r="B278" i="77"/>
  <c r="C278" i="77"/>
  <c r="D278" i="77"/>
  <c r="E278" i="77"/>
  <c r="B279" i="77"/>
  <c r="D279" i="77"/>
  <c r="B280" i="77"/>
  <c r="D280" i="77"/>
  <c r="B281" i="77"/>
  <c r="D281" i="77"/>
  <c r="E281" i="77"/>
  <c r="B282" i="77"/>
  <c r="C282" i="77"/>
  <c r="D282" i="77"/>
  <c r="E282" i="77"/>
  <c r="B283" i="77"/>
  <c r="D283" i="77"/>
  <c r="B284" i="77"/>
  <c r="D284" i="77"/>
  <c r="E284" i="77"/>
  <c r="B285" i="77"/>
  <c r="D285" i="77"/>
  <c r="E285" i="77"/>
  <c r="B286" i="77"/>
  <c r="D286" i="77"/>
  <c r="B287" i="77"/>
  <c r="D287" i="77"/>
  <c r="B288" i="77"/>
  <c r="D288" i="77"/>
  <c r="E288" i="77"/>
  <c r="B289" i="77"/>
  <c r="D289" i="77"/>
  <c r="E289" i="77"/>
  <c r="B290" i="77"/>
  <c r="D290" i="77"/>
  <c r="E290" i="77"/>
  <c r="B291" i="77"/>
  <c r="D291" i="77"/>
  <c r="B292" i="77"/>
  <c r="D292" i="77"/>
  <c r="B293" i="77"/>
  <c r="D293" i="77"/>
  <c r="E293" i="77"/>
  <c r="B294" i="77"/>
  <c r="D294" i="77"/>
  <c r="B295" i="77"/>
  <c r="D295" i="77"/>
  <c r="E295" i="77"/>
  <c r="B296" i="77"/>
  <c r="D296" i="77"/>
  <c r="E296" i="77"/>
  <c r="B297" i="77"/>
  <c r="C297" i="77"/>
  <c r="D297" i="77"/>
  <c r="E297" i="77"/>
  <c r="B298" i="77"/>
  <c r="D298" i="77"/>
  <c r="B299" i="77"/>
  <c r="D299" i="77"/>
  <c r="B300" i="77"/>
  <c r="D300" i="77"/>
  <c r="E300" i="77"/>
  <c r="B301" i="77"/>
  <c r="D301" i="77"/>
  <c r="B302" i="77"/>
  <c r="D302" i="77"/>
  <c r="B303" i="77"/>
  <c r="D303" i="77"/>
  <c r="D304" i="77"/>
  <c r="D305" i="77"/>
  <c r="B306" i="77"/>
  <c r="C306" i="77"/>
  <c r="D306" i="77"/>
  <c r="E306" i="77"/>
  <c r="B307" i="77"/>
  <c r="D307" i="77"/>
  <c r="B308" i="77"/>
  <c r="D308" i="77"/>
  <c r="B309" i="77"/>
  <c r="D309" i="77"/>
  <c r="B310" i="77"/>
  <c r="D310" i="77"/>
  <c r="E310" i="77"/>
  <c r="D91" i="77"/>
  <c r="B91" i="77"/>
  <c r="B21" i="77"/>
  <c r="C21" i="77"/>
  <c r="B22" i="77"/>
  <c r="C22" i="77"/>
  <c r="B23" i="77"/>
  <c r="C23" i="77"/>
  <c r="B24" i="77"/>
  <c r="C24" i="77"/>
  <c r="B25" i="77"/>
  <c r="C25" i="77"/>
  <c r="B26" i="77"/>
  <c r="C26" i="77"/>
  <c r="B27" i="77"/>
  <c r="C27" i="77"/>
  <c r="B28" i="77"/>
  <c r="C28" i="77"/>
  <c r="B29" i="77"/>
  <c r="C29" i="77"/>
  <c r="B30" i="77"/>
  <c r="C30" i="77"/>
  <c r="B31" i="77"/>
  <c r="C31" i="77"/>
  <c r="B32" i="77"/>
  <c r="C32" i="77"/>
  <c r="B33" i="77"/>
  <c r="C33" i="77"/>
  <c r="B34" i="77"/>
  <c r="C34" i="77"/>
  <c r="B35" i="77"/>
  <c r="C35" i="77"/>
  <c r="B36" i="77"/>
  <c r="C36" i="77"/>
  <c r="B37" i="77"/>
  <c r="C37" i="77"/>
  <c r="B38" i="77"/>
  <c r="C38" i="77"/>
  <c r="B39" i="77"/>
  <c r="C39" i="77"/>
  <c r="B40" i="77"/>
  <c r="C40" i="77"/>
  <c r="B41" i="77"/>
  <c r="C41" i="77"/>
  <c r="B42" i="77"/>
  <c r="C42" i="77"/>
  <c r="B45" i="77"/>
  <c r="C45" i="77"/>
  <c r="B46" i="77"/>
  <c r="C46" i="77"/>
  <c r="B47" i="77"/>
  <c r="C47" i="77"/>
  <c r="B48" i="77"/>
  <c r="C48" i="77"/>
  <c r="B49" i="77"/>
  <c r="C49" i="77"/>
  <c r="B50" i="77"/>
  <c r="C50" i="77"/>
  <c r="B51" i="77"/>
  <c r="C51" i="77"/>
  <c r="B52" i="77"/>
  <c r="C52" i="77"/>
  <c r="B53" i="77"/>
  <c r="C53" i="77"/>
  <c r="B54" i="77"/>
  <c r="C54" i="77"/>
  <c r="B55" i="77"/>
  <c r="C55" i="77"/>
  <c r="B56" i="77"/>
  <c r="C56" i="77"/>
  <c r="B57" i="77"/>
  <c r="C57" i="77"/>
  <c r="B58" i="77"/>
  <c r="C58" i="77"/>
  <c r="B59" i="77"/>
  <c r="C59" i="77"/>
  <c r="B60" i="77"/>
  <c r="C60" i="77"/>
  <c r="B61" i="77"/>
  <c r="C61" i="77"/>
  <c r="B62" i="77"/>
  <c r="C62" i="77"/>
  <c r="B63" i="77"/>
  <c r="C63" i="77"/>
  <c r="B64" i="77"/>
  <c r="C64" i="77"/>
  <c r="B65" i="77"/>
  <c r="C65" i="77"/>
  <c r="B66" i="77"/>
  <c r="C66" i="77"/>
  <c r="B67" i="77"/>
  <c r="C67" i="77"/>
  <c r="B68" i="77"/>
  <c r="C68" i="77"/>
  <c r="B69" i="77"/>
  <c r="C69" i="77"/>
  <c r="B70" i="77"/>
  <c r="C70" i="77"/>
  <c r="B71" i="77"/>
  <c r="C71" i="77"/>
  <c r="B72" i="77"/>
  <c r="C72" i="77"/>
  <c r="B73" i="77"/>
  <c r="C73" i="77"/>
  <c r="B74" i="77"/>
  <c r="C74" i="77"/>
  <c r="B75" i="77"/>
  <c r="C75" i="77"/>
  <c r="B76" i="77"/>
  <c r="C76" i="77"/>
  <c r="B77" i="77"/>
  <c r="C77" i="77"/>
  <c r="B78" i="77"/>
  <c r="C78" i="77"/>
  <c r="B79" i="77"/>
  <c r="C79" i="77"/>
  <c r="B80" i="77"/>
  <c r="C80" i="77"/>
  <c r="B81" i="77"/>
  <c r="C81" i="77"/>
  <c r="B82" i="77"/>
  <c r="C82" i="77"/>
  <c r="B83" i="77"/>
  <c r="C83" i="77"/>
  <c r="B84" i="77"/>
  <c r="C84" i="77"/>
  <c r="B85" i="77"/>
  <c r="C85" i="77"/>
  <c r="B86" i="77"/>
  <c r="C86" i="77"/>
  <c r="B87" i="77"/>
  <c r="C87" i="77"/>
  <c r="C44" i="77"/>
  <c r="B44" i="77"/>
  <c r="C20" i="77"/>
  <c r="B20" i="77"/>
  <c r="B8" i="77"/>
  <c r="B9" i="77"/>
  <c r="B10" i="77"/>
  <c r="B11" i="77"/>
  <c r="B12" i="77"/>
  <c r="B13" i="77"/>
  <c r="B14" i="77"/>
  <c r="B15" i="77"/>
  <c r="B16" i="77"/>
  <c r="B17" i="77"/>
  <c r="B18" i="77"/>
  <c r="B7" i="77"/>
  <c r="B5" i="77"/>
  <c r="B2" i="77"/>
  <c r="B3" i="77"/>
  <c r="O204" i="2"/>
  <c r="D164" i="77"/>
  <c r="O53" i="2"/>
  <c r="E136" i="77" s="1"/>
  <c r="E96" i="77" l="1"/>
  <c r="C6" i="79"/>
  <c r="E95" i="77"/>
  <c r="C5" i="79"/>
  <c r="E94" i="77"/>
  <c r="C4" i="79"/>
  <c r="E273" i="77"/>
  <c r="C86" i="79"/>
  <c r="E97" i="77"/>
  <c r="C7" i="79"/>
  <c r="O264" i="2"/>
  <c r="O263" i="2"/>
  <c r="O261" i="2"/>
  <c r="O258" i="2"/>
  <c r="O256" i="2"/>
  <c r="O254" i="2"/>
  <c r="O248" i="2"/>
  <c r="O242" i="2"/>
  <c r="O240" i="2"/>
  <c r="O239" i="2"/>
  <c r="O238" i="2"/>
  <c r="O234" i="2"/>
  <c r="O233" i="2"/>
  <c r="O232" i="2"/>
  <c r="O230" i="2"/>
  <c r="O229" i="2"/>
  <c r="O225" i="2"/>
  <c r="O223" i="2"/>
  <c r="O222" i="2"/>
  <c r="O218" i="2"/>
  <c r="O217" i="2"/>
  <c r="O214" i="2"/>
  <c r="O211" i="2"/>
  <c r="O210" i="2"/>
  <c r="O208" i="2"/>
  <c r="O206" i="2"/>
  <c r="O203" i="2"/>
  <c r="O199" i="2"/>
  <c r="O196" i="2"/>
  <c r="O193" i="2"/>
  <c r="O190" i="2"/>
  <c r="O187" i="2"/>
  <c r="O184" i="2"/>
  <c r="O181" i="2"/>
  <c r="O178" i="2"/>
  <c r="O167" i="2"/>
  <c r="O164" i="2"/>
  <c r="O161" i="2"/>
  <c r="O158" i="2"/>
  <c r="O156" i="2"/>
  <c r="O155" i="2"/>
  <c r="O151" i="2"/>
  <c r="O150" i="2"/>
  <c r="O148" i="2"/>
  <c r="O147" i="2"/>
  <c r="O143" i="2"/>
  <c r="O142" i="2"/>
  <c r="O138" i="2"/>
  <c r="O137" i="2"/>
  <c r="O136" i="2"/>
  <c r="O135" i="2"/>
  <c r="O131" i="2"/>
  <c r="O129" i="2"/>
  <c r="O128" i="2"/>
  <c r="O121" i="2"/>
  <c r="O120" i="2"/>
  <c r="O119" i="2"/>
  <c r="O112" i="2"/>
  <c r="O111" i="2"/>
  <c r="O109" i="2"/>
  <c r="O105" i="2"/>
  <c r="E191" i="77"/>
  <c r="O101" i="2"/>
  <c r="O97" i="2"/>
  <c r="O94" i="2"/>
  <c r="O90" i="2"/>
  <c r="O88" i="2"/>
  <c r="O85" i="2"/>
  <c r="O83" i="2"/>
  <c r="O81" i="2"/>
  <c r="O79" i="2"/>
  <c r="O73" i="2"/>
  <c r="O70" i="2"/>
  <c r="O68" i="2"/>
  <c r="O64" i="2"/>
  <c r="O59" i="2"/>
  <c r="O52" i="2"/>
  <c r="O51" i="2"/>
  <c r="O50" i="2"/>
  <c r="O49" i="2"/>
  <c r="O47" i="2"/>
  <c r="O46" i="2"/>
  <c r="O45" i="2"/>
  <c r="O44" i="2"/>
  <c r="O41" i="2"/>
  <c r="O40" i="2"/>
  <c r="O38" i="2"/>
  <c r="O36" i="2"/>
  <c r="O28" i="2"/>
  <c r="O26" i="2"/>
  <c r="O23" i="2"/>
  <c r="O22" i="2"/>
  <c r="O21" i="2"/>
  <c r="O20" i="2"/>
  <c r="O19" i="2"/>
  <c r="O17" i="2"/>
  <c r="O16" i="2"/>
  <c r="O10" i="2"/>
  <c r="I31" i="2"/>
  <c r="E100" i="77" l="1"/>
  <c r="C9" i="79"/>
  <c r="E336" i="77"/>
  <c r="C115" i="79"/>
  <c r="E335" i="77"/>
  <c r="C114" i="79"/>
  <c r="E330" i="77"/>
  <c r="C113" i="79"/>
  <c r="E327" i="77"/>
  <c r="C112" i="79"/>
  <c r="E325" i="77"/>
  <c r="C111" i="79"/>
  <c r="E323" i="77"/>
  <c r="C110" i="79"/>
  <c r="E317" i="77"/>
  <c r="C109" i="79"/>
  <c r="E311" i="77"/>
  <c r="C108" i="79"/>
  <c r="E308" i="77"/>
  <c r="C106" i="79"/>
  <c r="E309" i="77"/>
  <c r="C107" i="79"/>
  <c r="E307" i="77"/>
  <c r="C105" i="79"/>
  <c r="E303" i="77"/>
  <c r="C102" i="79"/>
  <c r="E302" i="77"/>
  <c r="C101" i="79"/>
  <c r="E301" i="77"/>
  <c r="C100" i="79"/>
  <c r="E299" i="77"/>
  <c r="C99" i="79"/>
  <c r="E298" i="77"/>
  <c r="C98" i="79"/>
  <c r="E294" i="77"/>
  <c r="C97" i="79"/>
  <c r="E292" i="77"/>
  <c r="C96" i="79"/>
  <c r="E291" i="77"/>
  <c r="C95" i="79"/>
  <c r="E287" i="77"/>
  <c r="C94" i="79"/>
  <c r="E286" i="77"/>
  <c r="C93" i="79"/>
  <c r="E283" i="77"/>
  <c r="C92" i="79"/>
  <c r="E280" i="77"/>
  <c r="C91" i="79"/>
  <c r="E279" i="77"/>
  <c r="C90" i="79"/>
  <c r="E277" i="77"/>
  <c r="C89" i="79"/>
  <c r="E275" i="77"/>
  <c r="C87" i="79"/>
  <c r="E272" i="77"/>
  <c r="C85" i="79"/>
  <c r="E269" i="77"/>
  <c r="C84" i="79"/>
  <c r="E267" i="77"/>
  <c r="C83" i="79"/>
  <c r="E265" i="77"/>
  <c r="C82" i="79"/>
  <c r="E263" i="77"/>
  <c r="C81" i="79"/>
  <c r="E261" i="77"/>
  <c r="C80" i="79"/>
  <c r="E259" i="77"/>
  <c r="C79" i="79"/>
  <c r="E257" i="77"/>
  <c r="C78" i="79"/>
  <c r="E255" i="77"/>
  <c r="C77" i="79"/>
  <c r="E249" i="77"/>
  <c r="C76" i="79"/>
  <c r="E247" i="77"/>
  <c r="C75" i="79"/>
  <c r="E245" i="77"/>
  <c r="C74" i="79"/>
  <c r="E243" i="77"/>
  <c r="C73" i="79"/>
  <c r="E241" i="77"/>
  <c r="C72" i="79"/>
  <c r="E240" i="77"/>
  <c r="C71" i="79"/>
  <c r="E236" i="77"/>
  <c r="C70" i="79"/>
  <c r="E235" i="77"/>
  <c r="C69" i="79"/>
  <c r="E233" i="77"/>
  <c r="C68" i="79"/>
  <c r="E232" i="77"/>
  <c r="C67" i="79"/>
  <c r="E227" i="77"/>
  <c r="C65" i="79"/>
  <c r="E223" i="77"/>
  <c r="C64" i="79"/>
  <c r="E222" i="77"/>
  <c r="C63" i="79"/>
  <c r="E221" i="77"/>
  <c r="C62" i="79"/>
  <c r="E220" i="77"/>
  <c r="C61" i="79"/>
  <c r="E216" i="77"/>
  <c r="C60" i="79"/>
  <c r="E214" i="77"/>
  <c r="C59" i="79"/>
  <c r="E213" i="77"/>
  <c r="C58" i="79"/>
  <c r="E206" i="77"/>
  <c r="C55" i="79"/>
  <c r="E205" i="77"/>
  <c r="C54" i="79"/>
  <c r="E204" i="77"/>
  <c r="C53" i="79"/>
  <c r="E199" i="77"/>
  <c r="C52" i="79"/>
  <c r="E198" i="77"/>
  <c r="C51" i="79"/>
  <c r="E196" i="77"/>
  <c r="C50" i="79"/>
  <c r="E192" i="77"/>
  <c r="C49" i="79"/>
  <c r="E190" i="77"/>
  <c r="C47" i="79"/>
  <c r="E186" i="77"/>
  <c r="C44" i="79"/>
  <c r="E183" i="77"/>
  <c r="C43" i="79"/>
  <c r="E179" i="77"/>
  <c r="C42" i="79"/>
  <c r="E177" i="77"/>
  <c r="C41" i="79"/>
  <c r="E174" i="77"/>
  <c r="C40" i="79"/>
  <c r="E172" i="77"/>
  <c r="C39" i="79"/>
  <c r="E155" i="77"/>
  <c r="C36" i="79"/>
  <c r="E153" i="77"/>
  <c r="C35" i="79"/>
  <c r="E151" i="77"/>
  <c r="C34" i="79"/>
  <c r="E147" i="77"/>
  <c r="C33" i="79"/>
  <c r="E135" i="77"/>
  <c r="C31" i="79"/>
  <c r="E134" i="77"/>
  <c r="C30" i="79"/>
  <c r="E133" i="77"/>
  <c r="C29" i="79"/>
  <c r="E132" i="77"/>
  <c r="C28" i="79"/>
  <c r="E130" i="77"/>
  <c r="C27" i="79"/>
  <c r="E129" i="77"/>
  <c r="C26" i="79"/>
  <c r="E128" i="77"/>
  <c r="C25" i="79"/>
  <c r="E127" i="77"/>
  <c r="C24" i="79"/>
  <c r="E124" i="77"/>
  <c r="C23" i="79"/>
  <c r="E123" i="77"/>
  <c r="C22" i="79"/>
  <c r="E121" i="77"/>
  <c r="C21" i="79"/>
  <c r="E119" i="77"/>
  <c r="C20" i="79"/>
  <c r="E111" i="77"/>
  <c r="C16" i="79"/>
  <c r="E109" i="77"/>
  <c r="C15" i="79"/>
  <c r="E106" i="77"/>
  <c r="C14" i="79"/>
  <c r="E105" i="77"/>
  <c r="C13" i="79"/>
  <c r="E104" i="77"/>
  <c r="C12" i="79"/>
  <c r="E103" i="77"/>
  <c r="C11" i="79"/>
  <c r="E102" i="77"/>
  <c r="C10" i="79"/>
  <c r="E228" i="77"/>
  <c r="C66" i="79"/>
  <c r="E170" i="77"/>
  <c r="C38" i="79"/>
  <c r="E168" i="77"/>
  <c r="C37" i="79"/>
  <c r="E142" i="77"/>
  <c r="C32" i="79"/>
  <c r="E99" i="77"/>
  <c r="C8" i="79"/>
  <c r="E93" i="77"/>
  <c r="C3" i="79"/>
  <c r="E91" i="77"/>
  <c r="C2" i="79"/>
  <c r="O30" i="2"/>
  <c r="B113" i="77"/>
  <c r="O31" i="2"/>
  <c r="B114" i="77"/>
  <c r="R34" i="1"/>
  <c r="E114" i="77" l="1"/>
  <c r="C18" i="79"/>
  <c r="E113" i="77"/>
  <c r="C17" i="79"/>
  <c r="B7" i="26"/>
  <c r="B386" i="77" s="1"/>
  <c r="D7" i="26"/>
  <c r="D5" i="26" l="1"/>
  <c r="B385" i="77" s="1"/>
  <c r="B387" i="77"/>
  <c r="R36" i="1"/>
  <c r="M236" i="2" l="1"/>
  <c r="C305" i="77" s="1"/>
  <c r="M235" i="2"/>
  <c r="C304" i="77" s="1"/>
  <c r="M32" i="2"/>
  <c r="C115" i="77" s="1"/>
  <c r="I32" i="2"/>
  <c r="O32" i="2" l="1"/>
  <c r="B115" i="77"/>
  <c r="M31" i="2"/>
  <c r="C114" i="77" s="1"/>
  <c r="M30" i="2"/>
  <c r="C113" i="77" s="1"/>
  <c r="E115" i="77" l="1"/>
  <c r="C19" i="79"/>
  <c r="A349" i="77"/>
  <c r="A348" i="77"/>
  <c r="R117" i="1" l="1"/>
  <c r="L262" i="2" l="1"/>
  <c r="A331" i="77" s="1"/>
  <c r="C334" i="77"/>
  <c r="A334" i="77"/>
  <c r="C333" i="77"/>
  <c r="A333" i="77"/>
  <c r="I236" i="2"/>
  <c r="I235" i="2"/>
  <c r="J3" i="2" s="1"/>
  <c r="O125" i="2"/>
  <c r="M125" i="2"/>
  <c r="C210" i="77" s="1"/>
  <c r="L125" i="2"/>
  <c r="A210" i="77" s="1"/>
  <c r="O124" i="2"/>
  <c r="M124" i="2"/>
  <c r="C209" i="77" s="1"/>
  <c r="L124" i="2"/>
  <c r="A209" i="77" s="1"/>
  <c r="L51" i="2"/>
  <c r="A134" i="77" s="1"/>
  <c r="M51" i="2"/>
  <c r="C134" i="77" s="1"/>
  <c r="L52" i="2"/>
  <c r="A135" i="77" s="1"/>
  <c r="M52" i="2"/>
  <c r="C135" i="77" s="1"/>
  <c r="L50" i="2"/>
  <c r="A133" i="77" s="1"/>
  <c r="M50" i="2"/>
  <c r="C133" i="77" s="1"/>
  <c r="L47" i="2"/>
  <c r="A130" i="77" s="1"/>
  <c r="M47" i="2"/>
  <c r="C130" i="77" s="1"/>
  <c r="L45" i="2"/>
  <c r="A128" i="77" s="1"/>
  <c r="M45" i="2"/>
  <c r="C128" i="77" s="1"/>
  <c r="L22" i="2"/>
  <c r="A105" i="77" s="1"/>
  <c r="M22" i="2"/>
  <c r="C105" i="77" s="1"/>
  <c r="L23" i="2"/>
  <c r="A106" i="77" s="1"/>
  <c r="M23" i="2"/>
  <c r="C106" i="77" s="1"/>
  <c r="H3" i="2" l="1"/>
  <c r="K3" i="2" s="1"/>
  <c r="E210" i="77"/>
  <c r="C57" i="79"/>
  <c r="E209" i="77"/>
  <c r="C56" i="79"/>
  <c r="O236" i="2"/>
  <c r="B305" i="77"/>
  <c r="O235" i="2"/>
  <c r="B304" i="77"/>
  <c r="O100" i="2"/>
  <c r="B189" i="77"/>
  <c r="O99" i="2"/>
  <c r="B188" i="77"/>
  <c r="C346" i="77"/>
  <c r="M273" i="2"/>
  <c r="C345" i="77" s="1"/>
  <c r="M272" i="2"/>
  <c r="C344" i="77" s="1"/>
  <c r="M271" i="2"/>
  <c r="C343" i="77" s="1"/>
  <c r="M264" i="2"/>
  <c r="C336" i="77" s="1"/>
  <c r="M245" i="2"/>
  <c r="C314" i="77" s="1"/>
  <c r="C310" i="77"/>
  <c r="M234" i="2"/>
  <c r="C303" i="77" s="1"/>
  <c r="M233" i="2"/>
  <c r="C302" i="77" s="1"/>
  <c r="M232" i="2"/>
  <c r="C301" i="77" s="1"/>
  <c r="M231" i="2"/>
  <c r="C300" i="77" s="1"/>
  <c r="M230" i="2"/>
  <c r="C299" i="77" s="1"/>
  <c r="M218" i="2"/>
  <c r="C287" i="77" s="1"/>
  <c r="M212" i="2"/>
  <c r="C281" i="77" s="1"/>
  <c r="M211" i="2"/>
  <c r="C280" i="77" s="1"/>
  <c r="M176" i="2"/>
  <c r="C254" i="77" s="1"/>
  <c r="M174" i="2"/>
  <c r="C253" i="77" s="1"/>
  <c r="M172" i="2"/>
  <c r="C252" i="77" s="1"/>
  <c r="M170" i="2"/>
  <c r="C251" i="77" s="1"/>
  <c r="M156" i="2"/>
  <c r="C241" i="77" s="1"/>
  <c r="M155" i="2"/>
  <c r="C240" i="77" s="1"/>
  <c r="M146" i="2"/>
  <c r="C231" i="77" s="1"/>
  <c r="M145" i="2"/>
  <c r="C230" i="77" s="1"/>
  <c r="M144" i="2"/>
  <c r="C229" i="77" s="1"/>
  <c r="M130" i="2"/>
  <c r="C215" i="77" s="1"/>
  <c r="M129" i="2"/>
  <c r="C214" i="77" s="1"/>
  <c r="M128" i="2"/>
  <c r="C213" i="77" s="1"/>
  <c r="M127" i="2"/>
  <c r="C212" i="77" s="1"/>
  <c r="M115" i="2"/>
  <c r="C202" i="77" s="1"/>
  <c r="M103" i="2"/>
  <c r="C191" i="77" s="1"/>
  <c r="M101" i="2"/>
  <c r="C190" i="77" s="1"/>
  <c r="M100" i="2"/>
  <c r="C189" i="77" s="1"/>
  <c r="M99" i="2"/>
  <c r="C188" i="77" s="1"/>
  <c r="M81" i="2"/>
  <c r="C170" i="77" s="1"/>
  <c r="M63" i="2"/>
  <c r="C146" i="77" s="1"/>
  <c r="M64" i="2"/>
  <c r="C147" i="77" s="1"/>
  <c r="M65" i="2"/>
  <c r="C148" i="77" s="1"/>
  <c r="M66" i="2"/>
  <c r="C149" i="77" s="1"/>
  <c r="M67" i="2"/>
  <c r="C150" i="77" s="1"/>
  <c r="M68" i="2"/>
  <c r="C151" i="77" s="1"/>
  <c r="M69" i="2"/>
  <c r="C152" i="77" s="1"/>
  <c r="M70" i="2"/>
  <c r="C153" i="77" s="1"/>
  <c r="M72" i="2"/>
  <c r="C154" i="77" s="1"/>
  <c r="M73" i="2"/>
  <c r="C155" i="77" s="1"/>
  <c r="M75" i="2"/>
  <c r="C156" i="77" s="1"/>
  <c r="C157" i="77"/>
  <c r="C158" i="77"/>
  <c r="M53" i="2"/>
  <c r="C136" i="77" s="1"/>
  <c r="M39" i="2"/>
  <c r="C122" i="77" s="1"/>
  <c r="M24" i="2"/>
  <c r="C107" i="77" s="1"/>
  <c r="M17" i="2"/>
  <c r="C100" i="77" s="1"/>
  <c r="M18" i="2"/>
  <c r="C101" i="77" s="1"/>
  <c r="M19" i="2"/>
  <c r="C102" i="77" s="1"/>
  <c r="M20" i="2"/>
  <c r="C103" i="77" s="1"/>
  <c r="M14" i="2"/>
  <c r="C97" i="77" s="1"/>
  <c r="M13" i="2"/>
  <c r="M12" i="2"/>
  <c r="C95" i="77" s="1"/>
  <c r="C94" i="77"/>
  <c r="R125" i="1"/>
  <c r="R126" i="1"/>
  <c r="R127" i="1"/>
  <c r="R128" i="1"/>
  <c r="R96" i="1"/>
  <c r="R97" i="1"/>
  <c r="R98" i="1"/>
  <c r="R99" i="1"/>
  <c r="R100" i="1"/>
  <c r="R101" i="1"/>
  <c r="R102" i="1"/>
  <c r="R103" i="1"/>
  <c r="R104" i="1"/>
  <c r="R105" i="1"/>
  <c r="R106" i="1"/>
  <c r="R108" i="1"/>
  <c r="R109" i="1"/>
  <c r="R110" i="1"/>
  <c r="R111" i="1"/>
  <c r="R112" i="1"/>
  <c r="R113" i="1"/>
  <c r="R114" i="1"/>
  <c r="R115" i="1"/>
  <c r="R116" i="1"/>
  <c r="R118" i="1"/>
  <c r="R119" i="1"/>
  <c r="R120" i="1"/>
  <c r="R121" i="1"/>
  <c r="R122" i="1"/>
  <c r="R123" i="1"/>
  <c r="E304" i="77" l="1"/>
  <c r="C103" i="79"/>
  <c r="E305" i="77"/>
  <c r="C104" i="79"/>
  <c r="C96" i="77"/>
  <c r="E189" i="77"/>
  <c r="C46" i="79"/>
  <c r="E188" i="77"/>
  <c r="C45" i="79"/>
  <c r="L9" i="2"/>
  <c r="A92" i="77" s="1"/>
  <c r="L10" i="2"/>
  <c r="A93" i="77" s="1"/>
  <c r="L11" i="2"/>
  <c r="A94" i="77" s="1"/>
  <c r="L12" i="2"/>
  <c r="A95" i="77" s="1"/>
  <c r="L13" i="2"/>
  <c r="A96" i="77" s="1"/>
  <c r="L14" i="2"/>
  <c r="A97" i="77" s="1"/>
  <c r="L15" i="2"/>
  <c r="A98" i="77" s="1"/>
  <c r="L16" i="2"/>
  <c r="A99" i="77" s="1"/>
  <c r="L17" i="2"/>
  <c r="A100" i="77" s="1"/>
  <c r="L18" i="2"/>
  <c r="A101" i="77" s="1"/>
  <c r="L19" i="2"/>
  <c r="A102" i="77" s="1"/>
  <c r="L20" i="2"/>
  <c r="A103" i="77" s="1"/>
  <c r="L21" i="2"/>
  <c r="A104" i="77" s="1"/>
  <c r="L24" i="2"/>
  <c r="A107" i="77" s="1"/>
  <c r="L25" i="2"/>
  <c r="A108" i="77" s="1"/>
  <c r="L26" i="2"/>
  <c r="A109" i="77" s="1"/>
  <c r="L27" i="2"/>
  <c r="A110" i="77" s="1"/>
  <c r="L28" i="2"/>
  <c r="A111" i="77" s="1"/>
  <c r="L29" i="2"/>
  <c r="A112" i="77" s="1"/>
  <c r="L30" i="2"/>
  <c r="A113" i="77" s="1"/>
  <c r="L31" i="2"/>
  <c r="A114" i="77" s="1"/>
  <c r="L32" i="2"/>
  <c r="A115" i="77" s="1"/>
  <c r="L33" i="2"/>
  <c r="A116" i="77" s="1"/>
  <c r="L34" i="2"/>
  <c r="A117" i="77" s="1"/>
  <c r="L35" i="2"/>
  <c r="A118" i="77" s="1"/>
  <c r="L36" i="2"/>
  <c r="A119" i="77" s="1"/>
  <c r="L37" i="2"/>
  <c r="A120" i="77" s="1"/>
  <c r="L38" i="2"/>
  <c r="A121" i="77" s="1"/>
  <c r="L39" i="2"/>
  <c r="A122" i="77" s="1"/>
  <c r="L40" i="2"/>
  <c r="A123" i="77" s="1"/>
  <c r="L41" i="2"/>
  <c r="A124" i="77" s="1"/>
  <c r="L42" i="2"/>
  <c r="A125" i="77" s="1"/>
  <c r="L43" i="2"/>
  <c r="A126" i="77" s="1"/>
  <c r="L44" i="2"/>
  <c r="A127" i="77" s="1"/>
  <c r="L46" i="2"/>
  <c r="A129" i="77" s="1"/>
  <c r="L48" i="2"/>
  <c r="A131" i="77" s="1"/>
  <c r="L49" i="2"/>
  <c r="A132" i="77" s="1"/>
  <c r="L53" i="2"/>
  <c r="A136" i="77" s="1"/>
  <c r="L54" i="2"/>
  <c r="A137" i="77" s="1"/>
  <c r="L55" i="2"/>
  <c r="A138" i="77" s="1"/>
  <c r="L56" i="2"/>
  <c r="A139" i="77" s="1"/>
  <c r="L57" i="2"/>
  <c r="A140" i="77" s="1"/>
  <c r="L58" i="2"/>
  <c r="A141" i="77" s="1"/>
  <c r="L59" i="2"/>
  <c r="A142" i="77" s="1"/>
  <c r="L60" i="2"/>
  <c r="A143" i="77" s="1"/>
  <c r="L61" i="2"/>
  <c r="A144" i="77" s="1"/>
  <c r="L62" i="2"/>
  <c r="A145" i="77" s="1"/>
  <c r="L63" i="2"/>
  <c r="A146" i="77" s="1"/>
  <c r="L64" i="2"/>
  <c r="A147" i="77" s="1"/>
  <c r="L65" i="2"/>
  <c r="A148" i="77" s="1"/>
  <c r="L66" i="2"/>
  <c r="A149" i="77" s="1"/>
  <c r="L67" i="2"/>
  <c r="A150" i="77" s="1"/>
  <c r="L68" i="2"/>
  <c r="A151" i="77" s="1"/>
  <c r="L69" i="2"/>
  <c r="A152" i="77" s="1"/>
  <c r="L70" i="2"/>
  <c r="A153" i="77" s="1"/>
  <c r="L72" i="2"/>
  <c r="A154" i="77" s="1"/>
  <c r="L73" i="2"/>
  <c r="A155" i="77" s="1"/>
  <c r="L75" i="2"/>
  <c r="A156" i="77" s="1"/>
  <c r="A157" i="77"/>
  <c r="A158" i="77"/>
  <c r="A159" i="77"/>
  <c r="A160" i="77"/>
  <c r="A161" i="77"/>
  <c r="A162" i="77"/>
  <c r="A163" i="77"/>
  <c r="A164" i="77"/>
  <c r="A165" i="77"/>
  <c r="A166" i="77"/>
  <c r="L78" i="2"/>
  <c r="A167" i="77" s="1"/>
  <c r="L79" i="2"/>
  <c r="A168" i="77" s="1"/>
  <c r="L80" i="2"/>
  <c r="A169" i="77" s="1"/>
  <c r="L81" i="2"/>
  <c r="A170" i="77" s="1"/>
  <c r="L82" i="2"/>
  <c r="A171" i="77" s="1"/>
  <c r="L83" i="2"/>
  <c r="A172" i="77" s="1"/>
  <c r="L84" i="2"/>
  <c r="A173" i="77" s="1"/>
  <c r="L85" i="2"/>
  <c r="A174" i="77" s="1"/>
  <c r="L86" i="2"/>
  <c r="A175" i="77" s="1"/>
  <c r="L87" i="2"/>
  <c r="A176" i="77" s="1"/>
  <c r="L88" i="2"/>
  <c r="A177" i="77" s="1"/>
  <c r="L89" i="2"/>
  <c r="A178" i="77" s="1"/>
  <c r="L90" i="2"/>
  <c r="A179" i="77" s="1"/>
  <c r="L91" i="2"/>
  <c r="A180" i="77" s="1"/>
  <c r="L92" i="2"/>
  <c r="A181" i="77" s="1"/>
  <c r="L93" i="2"/>
  <c r="A182" i="77" s="1"/>
  <c r="L94" i="2"/>
  <c r="A183" i="77" s="1"/>
  <c r="L95" i="2"/>
  <c r="A184" i="77" s="1"/>
  <c r="L96" i="2"/>
  <c r="A185" i="77" s="1"/>
  <c r="L97" i="2"/>
  <c r="A186" i="77" s="1"/>
  <c r="L98" i="2"/>
  <c r="A187" i="77" s="1"/>
  <c r="L99" i="2"/>
  <c r="A188" i="77" s="1"/>
  <c r="L100" i="2"/>
  <c r="A189" i="77" s="1"/>
  <c r="L101" i="2"/>
  <c r="A190" i="77" s="1"/>
  <c r="L103" i="2"/>
  <c r="A191" i="77" s="1"/>
  <c r="L105" i="2"/>
  <c r="A192" i="77" s="1"/>
  <c r="L106" i="2"/>
  <c r="A193" i="77" s="1"/>
  <c r="L107" i="2"/>
  <c r="A194" i="77" s="1"/>
  <c r="L108" i="2"/>
  <c r="A195" i="77" s="1"/>
  <c r="L109" i="2"/>
  <c r="A196" i="77" s="1"/>
  <c r="L110" i="2"/>
  <c r="A197" i="77" s="1"/>
  <c r="L111" i="2"/>
  <c r="A198" i="77" s="1"/>
  <c r="L112" i="2"/>
  <c r="A199" i="77" s="1"/>
  <c r="L113" i="2"/>
  <c r="A200" i="77" s="1"/>
  <c r="L114" i="2"/>
  <c r="A201" i="77" s="1"/>
  <c r="L115" i="2"/>
  <c r="A202" i="77" s="1"/>
  <c r="L118" i="2"/>
  <c r="A203" i="77" s="1"/>
  <c r="L119" i="2"/>
  <c r="A204" i="77" s="1"/>
  <c r="L120" i="2"/>
  <c r="A205" i="77" s="1"/>
  <c r="L121" i="2"/>
  <c r="A206" i="77" s="1"/>
  <c r="L122" i="2"/>
  <c r="A207" i="77" s="1"/>
  <c r="L123" i="2"/>
  <c r="A208" i="77" s="1"/>
  <c r="L126" i="2"/>
  <c r="A211" i="77" s="1"/>
  <c r="L127" i="2"/>
  <c r="A212" i="77" s="1"/>
  <c r="L128" i="2"/>
  <c r="A213" i="77" s="1"/>
  <c r="L129" i="2"/>
  <c r="A214" i="77" s="1"/>
  <c r="L130" i="2"/>
  <c r="A215" i="77" s="1"/>
  <c r="L131" i="2"/>
  <c r="A216" i="77" s="1"/>
  <c r="L132" i="2"/>
  <c r="A217" i="77" s="1"/>
  <c r="L133" i="2"/>
  <c r="A218" i="77" s="1"/>
  <c r="L134" i="2"/>
  <c r="A219" i="77" s="1"/>
  <c r="L135" i="2"/>
  <c r="A220" i="77" s="1"/>
  <c r="L136" i="2"/>
  <c r="A221" i="77" s="1"/>
  <c r="L137" i="2"/>
  <c r="A222" i="77" s="1"/>
  <c r="L138" i="2"/>
  <c r="A223" i="77" s="1"/>
  <c r="L139" i="2"/>
  <c r="A224" i="77" s="1"/>
  <c r="L140" i="2"/>
  <c r="A225" i="77" s="1"/>
  <c r="L141" i="2"/>
  <c r="A226" i="77" s="1"/>
  <c r="L142" i="2"/>
  <c r="A227" i="77" s="1"/>
  <c r="L143" i="2"/>
  <c r="A228" i="77" s="1"/>
  <c r="L144" i="2"/>
  <c r="A229" i="77" s="1"/>
  <c r="L145" i="2"/>
  <c r="A230" i="77" s="1"/>
  <c r="L146" i="2"/>
  <c r="A231" i="77" s="1"/>
  <c r="L147" i="2"/>
  <c r="A232" i="77" s="1"/>
  <c r="L148" i="2"/>
  <c r="A233" i="77" s="1"/>
  <c r="L149" i="2"/>
  <c r="A234" i="77" s="1"/>
  <c r="L150" i="2"/>
  <c r="A235" i="77" s="1"/>
  <c r="L151" i="2"/>
  <c r="A236" i="77" s="1"/>
  <c r="L152" i="2"/>
  <c r="A237" i="77" s="1"/>
  <c r="L153" i="2"/>
  <c r="A238" i="77" s="1"/>
  <c r="L154" i="2"/>
  <c r="A239" i="77" s="1"/>
  <c r="L155" i="2"/>
  <c r="A240" i="77" s="1"/>
  <c r="L156" i="2"/>
  <c r="A241" i="77" s="1"/>
  <c r="L157" i="2"/>
  <c r="A242" i="77" s="1"/>
  <c r="L158" i="2"/>
  <c r="A243" i="77" s="1"/>
  <c r="L159" i="2"/>
  <c r="A244" i="77" s="1"/>
  <c r="L161" i="2"/>
  <c r="A245" i="77" s="1"/>
  <c r="L162" i="2"/>
  <c r="A246" i="77" s="1"/>
  <c r="L164" i="2"/>
  <c r="A247" i="77" s="1"/>
  <c r="L165" i="2"/>
  <c r="A248" i="77" s="1"/>
  <c r="L167" i="2"/>
  <c r="A249" i="77" s="1"/>
  <c r="L168" i="2"/>
  <c r="A250" i="77" s="1"/>
  <c r="L170" i="2"/>
  <c r="A251" i="77" s="1"/>
  <c r="L172" i="2"/>
  <c r="A252" i="77" s="1"/>
  <c r="L174" i="2"/>
  <c r="A253" i="77" s="1"/>
  <c r="L176" i="2"/>
  <c r="A254" i="77" s="1"/>
  <c r="L178" i="2"/>
  <c r="A255" i="77" s="1"/>
  <c r="L179" i="2"/>
  <c r="A256" i="77" s="1"/>
  <c r="L181" i="2"/>
  <c r="A257" i="77" s="1"/>
  <c r="L182" i="2"/>
  <c r="A258" i="77" s="1"/>
  <c r="L184" i="2"/>
  <c r="A259" i="77" s="1"/>
  <c r="L185" i="2"/>
  <c r="A260" i="77" s="1"/>
  <c r="L187" i="2"/>
  <c r="A261" i="77" s="1"/>
  <c r="L188" i="2"/>
  <c r="A262" i="77" s="1"/>
  <c r="L190" i="2"/>
  <c r="A263" i="77" s="1"/>
  <c r="L191" i="2"/>
  <c r="A264" i="77" s="1"/>
  <c r="L193" i="2"/>
  <c r="A265" i="77" s="1"/>
  <c r="L194" i="2"/>
  <c r="A266" i="77" s="1"/>
  <c r="L196" i="2"/>
  <c r="A267" i="77" s="1"/>
  <c r="L197" i="2"/>
  <c r="A268" i="77" s="1"/>
  <c r="L199" i="2"/>
  <c r="A269" i="77" s="1"/>
  <c r="L200" i="2"/>
  <c r="A270" i="77" s="1"/>
  <c r="L202" i="2"/>
  <c r="A271" i="77" s="1"/>
  <c r="L203" i="2"/>
  <c r="A272" i="77" s="1"/>
  <c r="L204" i="2"/>
  <c r="A273" i="77" s="1"/>
  <c r="L205" i="2"/>
  <c r="A274" i="77" s="1"/>
  <c r="L206" i="2"/>
  <c r="A275" i="77" s="1"/>
  <c r="L207" i="2"/>
  <c r="A276" i="77" s="1"/>
  <c r="L208" i="2"/>
  <c r="A277" i="77" s="1"/>
  <c r="L209" i="2"/>
  <c r="A278" i="77" s="1"/>
  <c r="L210" i="2"/>
  <c r="A279" i="77" s="1"/>
  <c r="L211" i="2"/>
  <c r="A280" i="77" s="1"/>
  <c r="L212" i="2"/>
  <c r="A281" i="77" s="1"/>
  <c r="L213" i="2"/>
  <c r="A282" i="77" s="1"/>
  <c r="L214" i="2"/>
  <c r="A283" i="77" s="1"/>
  <c r="L215" i="2"/>
  <c r="A284" i="77" s="1"/>
  <c r="L216" i="2"/>
  <c r="A285" i="77" s="1"/>
  <c r="L217" i="2"/>
  <c r="A286" i="77" s="1"/>
  <c r="L218" i="2"/>
  <c r="A287" i="77" s="1"/>
  <c r="L219" i="2"/>
  <c r="A288" i="77" s="1"/>
  <c r="L220" i="2"/>
  <c r="A289" i="77" s="1"/>
  <c r="L221" i="2"/>
  <c r="A290" i="77" s="1"/>
  <c r="L222" i="2"/>
  <c r="A291" i="77" s="1"/>
  <c r="L223" i="2"/>
  <c r="A292" i="77" s="1"/>
  <c r="L224" i="2"/>
  <c r="A293" i="77" s="1"/>
  <c r="L225" i="2"/>
  <c r="A294" i="77" s="1"/>
  <c r="L226" i="2"/>
  <c r="A295" i="77" s="1"/>
  <c r="L227" i="2"/>
  <c r="A296" i="77" s="1"/>
  <c r="L228" i="2"/>
  <c r="A297" i="77" s="1"/>
  <c r="L229" i="2"/>
  <c r="A298" i="77" s="1"/>
  <c r="L230" i="2"/>
  <c r="A299" i="77" s="1"/>
  <c r="L231" i="2"/>
  <c r="A300" i="77" s="1"/>
  <c r="L232" i="2"/>
  <c r="A301" i="77" s="1"/>
  <c r="L233" i="2"/>
  <c r="A302" i="77" s="1"/>
  <c r="L234" i="2"/>
  <c r="A303" i="77" s="1"/>
  <c r="L235" i="2"/>
  <c r="A304" i="77" s="1"/>
  <c r="L236" i="2"/>
  <c r="A305" i="77" s="1"/>
  <c r="L237" i="2"/>
  <c r="A306" i="77" s="1"/>
  <c r="L238" i="2"/>
  <c r="A307" i="77" s="1"/>
  <c r="L239" i="2"/>
  <c r="A308" i="77" s="1"/>
  <c r="L240" i="2"/>
  <c r="A309" i="77" s="1"/>
  <c r="L241" i="2"/>
  <c r="A310" i="77" s="1"/>
  <c r="L242" i="2"/>
  <c r="A311" i="77" s="1"/>
  <c r="L243" i="2"/>
  <c r="A312" i="77" s="1"/>
  <c r="L244" i="2"/>
  <c r="A313" i="77" s="1"/>
  <c r="L245" i="2"/>
  <c r="A314" i="77" s="1"/>
  <c r="L246" i="2"/>
  <c r="A315" i="77" s="1"/>
  <c r="L247" i="2"/>
  <c r="A316" i="77" s="1"/>
  <c r="L248" i="2"/>
  <c r="A317" i="77" s="1"/>
  <c r="L249" i="2"/>
  <c r="A318" i="77" s="1"/>
  <c r="L250" i="2"/>
  <c r="A319" i="77" s="1"/>
  <c r="L251" i="2"/>
  <c r="A320" i="77" s="1"/>
  <c r="L252" i="2"/>
  <c r="A321" i="77" s="1"/>
  <c r="L253" i="2"/>
  <c r="A322" i="77" s="1"/>
  <c r="L254" i="2"/>
  <c r="A323" i="77" s="1"/>
  <c r="L255" i="2"/>
  <c r="A324" i="77" s="1"/>
  <c r="L256" i="2"/>
  <c r="A325" i="77" s="1"/>
  <c r="L257" i="2"/>
  <c r="A326" i="77" s="1"/>
  <c r="L258" i="2"/>
  <c r="A327" i="77" s="1"/>
  <c r="L259" i="2"/>
  <c r="A328" i="77" s="1"/>
  <c r="L260" i="2"/>
  <c r="A329" i="77" s="1"/>
  <c r="L261" i="2"/>
  <c r="A330" i="77" s="1"/>
  <c r="A332" i="77"/>
  <c r="L263" i="2"/>
  <c r="A335" i="77" s="1"/>
  <c r="L264" i="2"/>
  <c r="A336" i="77" s="1"/>
  <c r="L265" i="2"/>
  <c r="A337" i="77" s="1"/>
  <c r="L266" i="2"/>
  <c r="A338" i="77" s="1"/>
  <c r="L267" i="2"/>
  <c r="A339" i="77" s="1"/>
  <c r="L268" i="2"/>
  <c r="A340" i="77" s="1"/>
  <c r="L269" i="2"/>
  <c r="A341" i="77" s="1"/>
  <c r="L270" i="2"/>
  <c r="A342" i="77" s="1"/>
  <c r="L271" i="2"/>
  <c r="A343" i="77" s="1"/>
  <c r="L272" i="2"/>
  <c r="A344" i="77" s="1"/>
  <c r="L273" i="2"/>
  <c r="A345" i="77" s="1"/>
  <c r="L274" i="2"/>
  <c r="A346" i="77" s="1"/>
  <c r="L275" i="2"/>
  <c r="A347" i="77" s="1"/>
  <c r="L8" i="2"/>
  <c r="A91" i="77" s="1"/>
  <c r="C91" i="77" l="1"/>
  <c r="M107" i="2"/>
  <c r="C194" i="77" s="1"/>
  <c r="M106" i="2"/>
  <c r="C193" i="77" s="1"/>
  <c r="R82" i="1" l="1"/>
  <c r="M263" i="2" l="1"/>
  <c r="C335" i="77" s="1"/>
  <c r="M248" i="2"/>
  <c r="C317" i="77" s="1"/>
  <c r="M191" i="2"/>
  <c r="C264" i="77" s="1"/>
  <c r="M190" i="2"/>
  <c r="C263" i="77" s="1"/>
  <c r="M182" i="2"/>
  <c r="C258" i="77" s="1"/>
  <c r="M181" i="2"/>
  <c r="C257" i="77" s="1"/>
  <c r="M185" i="2"/>
  <c r="C260" i="77" s="1"/>
  <c r="M184" i="2"/>
  <c r="C259" i="77" s="1"/>
  <c r="M188" i="2"/>
  <c r="C262" i="77" s="1"/>
  <c r="M187" i="2"/>
  <c r="C261" i="77" s="1"/>
  <c r="M152" i="2"/>
  <c r="C237" i="77" s="1"/>
  <c r="M151" i="2"/>
  <c r="C236" i="77" s="1"/>
  <c r="C228" i="77"/>
  <c r="M138" i="2"/>
  <c r="C223" i="77" s="1"/>
  <c r="M137" i="2"/>
  <c r="C222" i="77" s="1"/>
  <c r="M136" i="2"/>
  <c r="C221" i="77" s="1"/>
  <c r="M109" i="2"/>
  <c r="C196" i="77" s="1"/>
  <c r="M108" i="2"/>
  <c r="C195" i="77" s="1"/>
  <c r="R87" i="1" l="1"/>
  <c r="R88" i="1"/>
  <c r="R89" i="1"/>
  <c r="R85" i="1" l="1"/>
  <c r="M252" i="2" l="1"/>
  <c r="C321" i="77" s="1"/>
  <c r="M251" i="2"/>
  <c r="C320" i="77" s="1"/>
  <c r="M247" i="2" l="1"/>
  <c r="C316" i="77" s="1"/>
  <c r="M269" i="2" l="1"/>
  <c r="C341" i="77" s="1"/>
  <c r="M227" i="2"/>
  <c r="C296" i="77" s="1"/>
  <c r="M226" i="2"/>
  <c r="C295" i="77" s="1"/>
  <c r="M224" i="2"/>
  <c r="C293" i="77" s="1"/>
  <c r="M221" i="2"/>
  <c r="C290" i="77" s="1"/>
  <c r="M220" i="2"/>
  <c r="C289" i="77" s="1"/>
  <c r="M219" i="2"/>
  <c r="C288" i="77" s="1"/>
  <c r="M216" i="2"/>
  <c r="C285" i="77" s="1"/>
  <c r="M215" i="2"/>
  <c r="C284" i="77" s="1"/>
  <c r="M268" i="2"/>
  <c r="C340" i="77" s="1"/>
  <c r="M267" i="2"/>
  <c r="C339" i="77" s="1"/>
  <c r="M266" i="2"/>
  <c r="C338" i="77" s="1"/>
  <c r="M256" i="2"/>
  <c r="C325" i="77" s="1"/>
  <c r="M254" i="2"/>
  <c r="C323" i="77" s="1"/>
  <c r="M229" i="2"/>
  <c r="C298" i="77" s="1"/>
  <c r="M225" i="2"/>
  <c r="C294" i="77" s="1"/>
  <c r="M223" i="2"/>
  <c r="C292" i="77" s="1"/>
  <c r="M222" i="2"/>
  <c r="C291" i="77" s="1"/>
  <c r="M217" i="2"/>
  <c r="C286" i="77" s="1"/>
  <c r="M214" i="2"/>
  <c r="C283" i="77" s="1"/>
  <c r="M250" i="2"/>
  <c r="C319" i="77" s="1"/>
  <c r="M246" i="2"/>
  <c r="C315" i="77" s="1"/>
  <c r="M244" i="2"/>
  <c r="C313" i="77" s="1"/>
  <c r="M242" i="2"/>
  <c r="C311" i="77" s="1"/>
  <c r="M240" i="2"/>
  <c r="C309" i="77" s="1"/>
  <c r="M239" i="2"/>
  <c r="C308" i="77" s="1"/>
  <c r="M238" i="2"/>
  <c r="C307" i="77" s="1"/>
  <c r="M207" i="2"/>
  <c r="C276" i="77" s="1"/>
  <c r="M205" i="2"/>
  <c r="C274" i="77" s="1"/>
  <c r="M210" i="2"/>
  <c r="C279" i="77" s="1"/>
  <c r="M208" i="2"/>
  <c r="C277" i="77" s="1"/>
  <c r="M206" i="2"/>
  <c r="C275" i="77" s="1"/>
  <c r="M204" i="2"/>
  <c r="C273" i="77" s="1"/>
  <c r="M203" i="2"/>
  <c r="C272" i="77" s="1"/>
  <c r="M200" i="2"/>
  <c r="C270" i="77" s="1"/>
  <c r="M197" i="2"/>
  <c r="C268" i="77" s="1"/>
  <c r="M194" i="2"/>
  <c r="C266" i="77" s="1"/>
  <c r="M179" i="2"/>
  <c r="C256" i="77" s="1"/>
  <c r="M168" i="2"/>
  <c r="C250" i="77" s="1"/>
  <c r="M165" i="2"/>
  <c r="C248" i="77" s="1"/>
  <c r="M162" i="2"/>
  <c r="C246" i="77" s="1"/>
  <c r="M159" i="2"/>
  <c r="C244" i="77" s="1"/>
  <c r="M149" i="2"/>
  <c r="C234" i="77" s="1"/>
  <c r="M199" i="2"/>
  <c r="C269" i="77" s="1"/>
  <c r="M196" i="2"/>
  <c r="C267" i="77" s="1"/>
  <c r="M193" i="2"/>
  <c r="C265" i="77" s="1"/>
  <c r="M178" i="2"/>
  <c r="C255" i="77" s="1"/>
  <c r="M167" i="2"/>
  <c r="M164" i="2"/>
  <c r="C247" i="77" s="1"/>
  <c r="M161" i="2"/>
  <c r="C245" i="77" s="1"/>
  <c r="M158" i="2"/>
  <c r="C243" i="77" s="1"/>
  <c r="M148" i="2"/>
  <c r="C233" i="77" s="1"/>
  <c r="M147" i="2"/>
  <c r="C232" i="77" s="1"/>
  <c r="M142" i="2"/>
  <c r="C227" i="77" s="1"/>
  <c r="M135" i="2"/>
  <c r="C220" i="77" s="1"/>
  <c r="C332" i="77"/>
  <c r="M260" i="2"/>
  <c r="C329" i="77" s="1"/>
  <c r="M259" i="2"/>
  <c r="C328" i="77" s="1"/>
  <c r="M131" i="2"/>
  <c r="C216" i="77" s="1"/>
  <c r="M261" i="2"/>
  <c r="C330" i="77" s="1"/>
  <c r="M258" i="2"/>
  <c r="C327" i="77" s="1"/>
  <c r="M121" i="2"/>
  <c r="C206" i="77" s="1"/>
  <c r="M120" i="2"/>
  <c r="C205" i="77" s="1"/>
  <c r="M119" i="2"/>
  <c r="C204" i="77" s="1"/>
  <c r="M154" i="2"/>
  <c r="C239" i="77" s="1"/>
  <c r="M114" i="2"/>
  <c r="C201" i="77" s="1"/>
  <c r="M113" i="2"/>
  <c r="C200" i="77" s="1"/>
  <c r="M126" i="2"/>
  <c r="C211" i="77" s="1"/>
  <c r="M150" i="2"/>
  <c r="C235" i="77" s="1"/>
  <c r="M112" i="2"/>
  <c r="C199" i="77" s="1"/>
  <c r="M111" i="2"/>
  <c r="C198" i="77" s="1"/>
  <c r="M105" i="2"/>
  <c r="C192" i="77" s="1"/>
  <c r="M97" i="2"/>
  <c r="C186" i="77" s="1"/>
  <c r="M95" i="2"/>
  <c r="C184" i="77" s="1"/>
  <c r="M94" i="2"/>
  <c r="C183" i="77" s="1"/>
  <c r="M93" i="2"/>
  <c r="C182" i="77" s="1"/>
  <c r="M92" i="2"/>
  <c r="C181" i="77" s="1"/>
  <c r="M91" i="2"/>
  <c r="C180" i="77" s="1"/>
  <c r="M89" i="2"/>
  <c r="C178" i="77" s="1"/>
  <c r="M87" i="2"/>
  <c r="C176" i="77" s="1"/>
  <c r="M86" i="2"/>
  <c r="C175" i="77" s="1"/>
  <c r="M84" i="2"/>
  <c r="C173" i="77" s="1"/>
  <c r="M90" i="2"/>
  <c r="C179" i="77" s="1"/>
  <c r="M88" i="2"/>
  <c r="C177" i="77" s="1"/>
  <c r="M85" i="2"/>
  <c r="C174" i="77" s="1"/>
  <c r="M83" i="2"/>
  <c r="C172" i="77" s="1"/>
  <c r="M80" i="2"/>
  <c r="M79" i="2"/>
  <c r="C168" i="77" s="1"/>
  <c r="M78" i="2"/>
  <c r="C167" i="77" s="1"/>
  <c r="C165" i="77"/>
  <c r="C163" i="77"/>
  <c r="C162" i="77"/>
  <c r="C160" i="77"/>
  <c r="M62" i="2"/>
  <c r="C145" i="77" s="1"/>
  <c r="M61" i="2"/>
  <c r="C144" i="77" s="1"/>
  <c r="M60" i="2"/>
  <c r="C143" i="77" s="1"/>
  <c r="M59" i="2"/>
  <c r="C142" i="77" s="1"/>
  <c r="M58" i="2"/>
  <c r="C141" i="77" s="1"/>
  <c r="M49" i="2"/>
  <c r="C132" i="77" s="1"/>
  <c r="M46" i="2"/>
  <c r="C129" i="77" s="1"/>
  <c r="M44" i="2"/>
  <c r="C127" i="77" s="1"/>
  <c r="M41" i="2"/>
  <c r="C124" i="77" s="1"/>
  <c r="M40" i="2"/>
  <c r="C123" i="77" s="1"/>
  <c r="M38" i="2"/>
  <c r="C121" i="77" s="1"/>
  <c r="M37" i="2"/>
  <c r="C120" i="77" s="1"/>
  <c r="M36" i="2"/>
  <c r="C119" i="77" s="1"/>
  <c r="M34" i="2"/>
  <c r="C117" i="77" s="1"/>
  <c r="M28" i="2"/>
  <c r="C111" i="77" s="1"/>
  <c r="M26" i="2"/>
  <c r="C109" i="77" s="1"/>
  <c r="M21" i="2"/>
  <c r="C104" i="77" s="1"/>
  <c r="M16" i="2"/>
  <c r="C99" i="77" s="1"/>
  <c r="M15" i="2"/>
  <c r="M10" i="2"/>
  <c r="M3" i="2" s="1"/>
  <c r="C98" i="77" l="1"/>
  <c r="A8" i="37"/>
  <c r="C249" i="77"/>
  <c r="C169" i="77"/>
  <c r="C93" i="77"/>
  <c r="Y2" i="56"/>
  <c r="R5" i="1" l="1"/>
  <c r="R8" i="1"/>
  <c r="A65" i="63" l="1"/>
  <c r="A53" i="63"/>
  <c r="A41" i="63"/>
  <c r="A29" i="63"/>
  <c r="D166" i="77"/>
  <c r="D161" i="77"/>
  <c r="D159" i="77"/>
  <c r="R124" i="1"/>
  <c r="R95" i="1"/>
  <c r="R94" i="1"/>
  <c r="R93" i="1"/>
  <c r="R92" i="1"/>
  <c r="R91" i="1"/>
  <c r="R90" i="1"/>
  <c r="R84" i="1"/>
  <c r="R83" i="1"/>
  <c r="R81" i="1"/>
  <c r="R80" i="1"/>
  <c r="R79" i="1"/>
  <c r="R78" i="1"/>
  <c r="R77" i="1"/>
  <c r="R76" i="1"/>
  <c r="R75" i="1"/>
  <c r="R74" i="1"/>
  <c r="R73" i="1"/>
  <c r="R72" i="1"/>
  <c r="R71" i="1"/>
  <c r="R70" i="1"/>
  <c r="R69" i="1"/>
  <c r="R68" i="1"/>
  <c r="R67" i="1"/>
  <c r="R66" i="1"/>
  <c r="R65" i="1"/>
  <c r="R64" i="1"/>
  <c r="R63" i="1"/>
  <c r="R61" i="1"/>
  <c r="R56" i="1"/>
  <c r="R44" i="1"/>
  <c r="R43" i="1"/>
  <c r="R42" i="1"/>
  <c r="R41" i="1"/>
  <c r="R40" i="1"/>
  <c r="R39" i="1"/>
  <c r="R38" i="1"/>
  <c r="R37" i="1"/>
  <c r="R35" i="1"/>
  <c r="R33" i="1"/>
  <c r="R30" i="1"/>
  <c r="R29" i="1"/>
  <c r="R28" i="1"/>
  <c r="R27" i="1"/>
  <c r="R21" i="1"/>
  <c r="R15" i="1"/>
  <c r="R14" i="1"/>
  <c r="R13" i="1"/>
  <c r="R9" i="1"/>
  <c r="R7" i="1"/>
  <c r="R6" i="1"/>
  <c r="U4" i="1" l="1"/>
  <c r="R1" i="1" s="1"/>
  <c r="A7" i="37" s="1"/>
  <c r="W4" i="1"/>
  <c r="V4" i="1"/>
</calcChain>
</file>

<file path=xl/sharedStrings.xml><?xml version="1.0" encoding="utf-8"?>
<sst xmlns="http://schemas.openxmlformats.org/spreadsheetml/2006/main" count="3108" uniqueCount="1404">
  <si>
    <t>病院名</t>
    <rPh sb="0" eb="2">
      <t>ビョウイン</t>
    </rPh>
    <rPh sb="2" eb="3">
      <t>メイ</t>
    </rPh>
    <phoneticPr fontId="72"/>
  </si>
  <si>
    <t>保険医療機関番号</t>
    <rPh sb="0" eb="2">
      <t>ホケン</t>
    </rPh>
    <rPh sb="2" eb="4">
      <t>イリョウ</t>
    </rPh>
    <rPh sb="4" eb="6">
      <t>キカン</t>
    </rPh>
    <rPh sb="6" eb="8">
      <t>バンゴウ</t>
    </rPh>
    <phoneticPr fontId="72"/>
  </si>
  <si>
    <t>申請区分</t>
    <rPh sb="0" eb="2">
      <t>シンセイ</t>
    </rPh>
    <rPh sb="2" eb="4">
      <t>クブン</t>
    </rPh>
    <phoneticPr fontId="72"/>
  </si>
  <si>
    <t>施設全体の入院患者延べ数 (18歳以下)　※１</t>
  </si>
  <si>
    <t>施設全体の入院患者実数 (18歳以下)　※１</t>
  </si>
  <si>
    <t>小児がん入院患者延べ数　※２</t>
  </si>
  <si>
    <t>小児がん入院患者実数　※２</t>
  </si>
  <si>
    <t>小児がん入院患者在院延べ日数　※３</t>
  </si>
  <si>
    <t>外来小児がん患者数　※４</t>
  </si>
  <si>
    <t>緩和ケアチームが新規で診療を実施した小児がん患者数　※５</t>
    <rPh sb="24" eb="25">
      <t>スウ</t>
    </rPh>
    <phoneticPr fontId="6"/>
  </si>
  <si>
    <t>セカンドオピニオンの対応を行った小児がん患者数　※６</t>
  </si>
  <si>
    <t>他施設から紹介され受け入れた小児がん患者数　※７</t>
  </si>
  <si>
    <t>小児がん患者の紹介を受けた医療機関数　※８</t>
  </si>
  <si>
    <t>小児がん患者の他施設への紹介患者数　※９</t>
    <rPh sb="16" eb="17">
      <t>すう</t>
    </rPh>
    <phoneticPr fontId="6" type="Hiragana"/>
  </si>
  <si>
    <t>小児がん患者を紹介した医療機関数　※８</t>
    <rPh sb="13" eb="15">
      <t>キカン</t>
    </rPh>
    <rPh sb="15" eb="16">
      <t>スウ</t>
    </rPh>
    <phoneticPr fontId="6"/>
  </si>
  <si>
    <t>総人数</t>
    <rPh sb="0" eb="1">
      <t>ソウ</t>
    </rPh>
    <rPh sb="1" eb="3">
      <t>ニンズウ</t>
    </rPh>
    <phoneticPr fontId="72"/>
  </si>
  <si>
    <t>うち常勤</t>
    <rPh sb="2" eb="4">
      <t>ジョウキン</t>
    </rPh>
    <phoneticPr fontId="72"/>
  </si>
  <si>
    <t>医師</t>
    <rPh sb="0" eb="2">
      <t>イシ</t>
    </rPh>
    <phoneticPr fontId="6"/>
  </si>
  <si>
    <t>歯科医師</t>
    <rPh sb="0" eb="2">
      <t>シカ</t>
    </rPh>
    <rPh sb="2" eb="4">
      <t>イシ</t>
    </rPh>
    <phoneticPr fontId="6"/>
  </si>
  <si>
    <t>薬剤師</t>
    <rPh sb="0" eb="3">
      <t>ヤクザイシ</t>
    </rPh>
    <phoneticPr fontId="6"/>
  </si>
  <si>
    <t>保健師</t>
    <rPh sb="0" eb="3">
      <t>ホケンシ</t>
    </rPh>
    <phoneticPr fontId="6"/>
  </si>
  <si>
    <t>看護師</t>
    <rPh sb="0" eb="3">
      <t>カンゴシ</t>
    </rPh>
    <phoneticPr fontId="6"/>
  </si>
  <si>
    <t>准看護師</t>
    <rPh sb="0" eb="4">
      <t>ジュンカンゴシ</t>
    </rPh>
    <phoneticPr fontId="6"/>
  </si>
  <si>
    <t>理学療法士</t>
    <rPh sb="0" eb="2">
      <t>リガク</t>
    </rPh>
    <rPh sb="2" eb="5">
      <t>リョウホウシ</t>
    </rPh>
    <phoneticPr fontId="6"/>
  </si>
  <si>
    <t>作業療法士</t>
    <rPh sb="0" eb="2">
      <t>サギョウ</t>
    </rPh>
    <rPh sb="2" eb="5">
      <t>リョウホウシ</t>
    </rPh>
    <phoneticPr fontId="6"/>
  </si>
  <si>
    <t>視能訓練士</t>
    <rPh sb="0" eb="2">
      <t>シノウ</t>
    </rPh>
    <rPh sb="2" eb="5">
      <t>クンレンシ</t>
    </rPh>
    <phoneticPr fontId="6"/>
  </si>
  <si>
    <t>言語聴覚士</t>
    <rPh sb="0" eb="5">
      <t>ゲンゴチョウカクシ</t>
    </rPh>
    <phoneticPr fontId="6"/>
  </si>
  <si>
    <t>義肢装具士</t>
    <rPh sb="0" eb="2">
      <t>ギシ</t>
    </rPh>
    <rPh sb="2" eb="4">
      <t>ソウグ</t>
    </rPh>
    <rPh sb="4" eb="5">
      <t>シ</t>
    </rPh>
    <phoneticPr fontId="6"/>
  </si>
  <si>
    <t>診療放射線技師</t>
    <rPh sb="0" eb="2">
      <t>シンリョウ</t>
    </rPh>
    <rPh sb="2" eb="5">
      <t>ホウシャセン</t>
    </rPh>
    <rPh sb="5" eb="7">
      <t>ギシ</t>
    </rPh>
    <phoneticPr fontId="6"/>
  </si>
  <si>
    <t>臨床検査技師</t>
    <rPh sb="0" eb="2">
      <t>リンショウ</t>
    </rPh>
    <rPh sb="2" eb="4">
      <t>ケンサ</t>
    </rPh>
    <rPh sb="4" eb="6">
      <t>ギシ</t>
    </rPh>
    <phoneticPr fontId="6"/>
  </si>
  <si>
    <t>衛生検査技師</t>
    <rPh sb="0" eb="2">
      <t>エイセイ</t>
    </rPh>
    <rPh sb="2" eb="4">
      <t>ケンサ</t>
    </rPh>
    <rPh sb="4" eb="6">
      <t>ギシ</t>
    </rPh>
    <phoneticPr fontId="6"/>
  </si>
  <si>
    <t>臨床工学技士</t>
    <rPh sb="0" eb="2">
      <t>リンショウ</t>
    </rPh>
    <rPh sb="2" eb="4">
      <t>コウガク</t>
    </rPh>
    <rPh sb="4" eb="6">
      <t>ギシ</t>
    </rPh>
    <phoneticPr fontId="6"/>
  </si>
  <si>
    <t>管理栄養士</t>
    <rPh sb="0" eb="2">
      <t>カンリ</t>
    </rPh>
    <rPh sb="2" eb="5">
      <t>エイヨウシ</t>
    </rPh>
    <phoneticPr fontId="6"/>
  </si>
  <si>
    <t>栄養士</t>
    <rPh sb="0" eb="3">
      <t>エイヨウシ</t>
    </rPh>
    <phoneticPr fontId="6"/>
  </si>
  <si>
    <t>社会福祉士</t>
    <rPh sb="0" eb="2">
      <t>シャカイ</t>
    </rPh>
    <rPh sb="2" eb="4">
      <t>フクシ</t>
    </rPh>
    <rPh sb="4" eb="5">
      <t>シ</t>
    </rPh>
    <phoneticPr fontId="6"/>
  </si>
  <si>
    <t>精神保健福祉士</t>
    <rPh sb="0" eb="2">
      <t>セイシン</t>
    </rPh>
    <rPh sb="2" eb="4">
      <t>ホケン</t>
    </rPh>
    <rPh sb="4" eb="7">
      <t>フクシシ</t>
    </rPh>
    <phoneticPr fontId="6"/>
  </si>
  <si>
    <t>公認心理師</t>
  </si>
  <si>
    <t>介護福祉士</t>
    <rPh sb="0" eb="2">
      <t>カイゴ</t>
    </rPh>
    <rPh sb="2" eb="5">
      <t>フクシシ</t>
    </rPh>
    <phoneticPr fontId="6"/>
  </si>
  <si>
    <t>保育士</t>
    <rPh sb="0" eb="3">
      <t>ホイクシ</t>
    </rPh>
    <phoneticPr fontId="6"/>
  </si>
  <si>
    <t>その他の職種</t>
    <rPh sb="2" eb="3">
      <t>タ</t>
    </rPh>
    <rPh sb="4" eb="6">
      <t>ショクシュ</t>
    </rPh>
    <phoneticPr fontId="6"/>
  </si>
  <si>
    <t>日本小児血液・がん学会　専門医</t>
  </si>
  <si>
    <t>日本小児血液・がん学会　指導医</t>
  </si>
  <si>
    <t>日本小児血液・がん学会　暫定指導医</t>
    <rPh sb="0" eb="2">
      <t>ニホン</t>
    </rPh>
    <rPh sb="2" eb="4">
      <t>ショウニ</t>
    </rPh>
    <rPh sb="4" eb="6">
      <t>ケツエキ</t>
    </rPh>
    <rPh sb="9" eb="11">
      <t>ガッカイ</t>
    </rPh>
    <rPh sb="12" eb="14">
      <t>ザンテイ</t>
    </rPh>
    <rPh sb="14" eb="17">
      <t>シドウイ</t>
    </rPh>
    <phoneticPr fontId="6"/>
  </si>
  <si>
    <t>日本小児血液・がん学会　認定外科医</t>
    <rPh sb="0" eb="2">
      <t>ニホン</t>
    </rPh>
    <rPh sb="2" eb="4">
      <t>ショウニ</t>
    </rPh>
    <rPh sb="4" eb="6">
      <t>ケツエキ</t>
    </rPh>
    <rPh sb="9" eb="11">
      <t>ガッカイ</t>
    </rPh>
    <rPh sb="12" eb="14">
      <t>ニンテイ</t>
    </rPh>
    <rPh sb="14" eb="17">
      <t>ゲカイ</t>
    </rPh>
    <phoneticPr fontId="6"/>
  </si>
  <si>
    <t>日本小児外科学会　専門医</t>
    <rPh sb="0" eb="2">
      <t>ニホン</t>
    </rPh>
    <rPh sb="2" eb="4">
      <t>ショウニ</t>
    </rPh>
    <rPh sb="4" eb="6">
      <t>ゲカ</t>
    </rPh>
    <rPh sb="6" eb="8">
      <t>ガッカイ</t>
    </rPh>
    <rPh sb="9" eb="12">
      <t>センモンイ</t>
    </rPh>
    <phoneticPr fontId="6"/>
  </si>
  <si>
    <t>日本小児外科学会　指導医</t>
    <rPh sb="0" eb="2">
      <t>ニホン</t>
    </rPh>
    <rPh sb="2" eb="4">
      <t>ショウニ</t>
    </rPh>
    <rPh sb="4" eb="6">
      <t>ゲカ</t>
    </rPh>
    <rPh sb="6" eb="8">
      <t>ガッカイ</t>
    </rPh>
    <rPh sb="9" eb="12">
      <t>シドウイ</t>
    </rPh>
    <phoneticPr fontId="6"/>
  </si>
  <si>
    <t>日本小児科学会小児科　専門医</t>
    <rPh sb="0" eb="2">
      <t>ニホン</t>
    </rPh>
    <rPh sb="2" eb="5">
      <t>ショウニカ</t>
    </rPh>
    <rPh sb="5" eb="7">
      <t>ガッカイ</t>
    </rPh>
    <rPh sb="7" eb="10">
      <t>ショウニカ</t>
    </rPh>
    <rPh sb="11" eb="14">
      <t>センモンイ</t>
    </rPh>
    <phoneticPr fontId="6"/>
  </si>
  <si>
    <t>日本小児神経学会　小児神経専門医</t>
    <rPh sb="0" eb="2">
      <t>ニホン</t>
    </rPh>
    <rPh sb="2" eb="4">
      <t>ショウニ</t>
    </rPh>
    <rPh sb="4" eb="6">
      <t>シンケイ</t>
    </rPh>
    <rPh sb="6" eb="8">
      <t>ガッカイ</t>
    </rPh>
    <rPh sb="9" eb="11">
      <t>ショウニ</t>
    </rPh>
    <rPh sb="11" eb="13">
      <t>シンケイ</t>
    </rPh>
    <rPh sb="13" eb="16">
      <t>センモンイ</t>
    </rPh>
    <phoneticPr fontId="6"/>
  </si>
  <si>
    <t>日本脳神経外科学会　脳神経外科専門</t>
  </si>
  <si>
    <t>日本病理学会　病理専門医</t>
    <rPh sb="0" eb="2">
      <t>ニホン</t>
    </rPh>
    <rPh sb="2" eb="4">
      <t>ビョウリ</t>
    </rPh>
    <rPh sb="4" eb="6">
      <t>ガッカイ</t>
    </rPh>
    <rPh sb="7" eb="9">
      <t>ビョウリ</t>
    </rPh>
    <rPh sb="9" eb="12">
      <t>センモンイ</t>
    </rPh>
    <phoneticPr fontId="6"/>
  </si>
  <si>
    <t>日本血液学会　血液専門医</t>
    <rPh sb="0" eb="2">
      <t>にほん</t>
    </rPh>
    <rPh sb="2" eb="4">
      <t>けつえき</t>
    </rPh>
    <rPh sb="4" eb="6">
      <t>がっかい</t>
    </rPh>
    <rPh sb="7" eb="9">
      <t>けつえき</t>
    </rPh>
    <rPh sb="9" eb="12">
      <t>せんもんい</t>
    </rPh>
    <phoneticPr fontId="6" type="Hiragana"/>
  </si>
  <si>
    <t>日本血液学会　血液指導医</t>
    <rPh sb="0" eb="2">
      <t>にほん</t>
    </rPh>
    <rPh sb="2" eb="4">
      <t>けつえき</t>
    </rPh>
    <rPh sb="4" eb="6">
      <t>がっかい</t>
    </rPh>
    <rPh sb="7" eb="9">
      <t>けつえき</t>
    </rPh>
    <rPh sb="9" eb="11">
      <t>しどう</t>
    </rPh>
    <rPh sb="11" eb="12">
      <t>い</t>
    </rPh>
    <phoneticPr fontId="6" type="Hiragana"/>
  </si>
  <si>
    <t>日本造血・免疫細胞療法学会　造血細胞移植認定医</t>
    <rPh sb="0" eb="2">
      <t>にほん</t>
    </rPh>
    <rPh sb="2" eb="4">
      <t>ぞうけつ</t>
    </rPh>
    <rPh sb="5" eb="7">
      <t>めんえき</t>
    </rPh>
    <rPh sb="7" eb="9">
      <t>さいぼう</t>
    </rPh>
    <rPh sb="9" eb="11">
      <t>りょうほう</t>
    </rPh>
    <rPh sb="11" eb="13">
      <t>がっかい</t>
    </rPh>
    <rPh sb="14" eb="16">
      <t>ぞうけつ</t>
    </rPh>
    <rPh sb="16" eb="18">
      <t>さいぼう</t>
    </rPh>
    <rPh sb="18" eb="20">
      <t>いしょく</t>
    </rPh>
    <rPh sb="20" eb="22">
      <t>にんてい</t>
    </rPh>
    <rPh sb="22" eb="23">
      <t>い</t>
    </rPh>
    <phoneticPr fontId="6" type="Hiragana"/>
  </si>
  <si>
    <t>日本臨床腫瘍学会　がん薬物療法専門医</t>
    <rPh sb="0" eb="2">
      <t>ニホン</t>
    </rPh>
    <rPh sb="2" eb="4">
      <t>リンショウ</t>
    </rPh>
    <rPh sb="4" eb="6">
      <t>シュヨウ</t>
    </rPh>
    <rPh sb="6" eb="8">
      <t>ガッカイ</t>
    </rPh>
    <rPh sb="11" eb="13">
      <t>ヤクブツ</t>
    </rPh>
    <rPh sb="13" eb="15">
      <t>リョウホウ</t>
    </rPh>
    <rPh sb="15" eb="18">
      <t>センモンイ</t>
    </rPh>
    <phoneticPr fontId="6"/>
  </si>
  <si>
    <t>がん治療認定医機構　がん治療認定医</t>
    <rPh sb="2" eb="4">
      <t>チリョウ</t>
    </rPh>
    <rPh sb="4" eb="7">
      <t>ニンテイイ</t>
    </rPh>
    <rPh sb="7" eb="9">
      <t>キコウ</t>
    </rPh>
    <rPh sb="12" eb="14">
      <t>チリョウ</t>
    </rPh>
    <rPh sb="14" eb="17">
      <t>ニンテイイ</t>
    </rPh>
    <phoneticPr fontId="6"/>
  </si>
  <si>
    <t>日本放射線腫瘍学会・公益社団法人　日本医学放射線学会
      共同  放射線治療専門医</t>
    <rPh sb="0" eb="2">
      <t>ニホン</t>
    </rPh>
    <rPh sb="2" eb="5">
      <t>ホウシャセン</t>
    </rPh>
    <rPh sb="5" eb="7">
      <t>シュヨウ</t>
    </rPh>
    <rPh sb="7" eb="9">
      <t>ガッカイ</t>
    </rPh>
    <rPh sb="10" eb="12">
      <t>コウエキ</t>
    </rPh>
    <rPh sb="12" eb="14">
      <t>シャダン</t>
    </rPh>
    <rPh sb="14" eb="16">
      <t>ホウジン</t>
    </rPh>
    <rPh sb="17" eb="19">
      <t>ニホン</t>
    </rPh>
    <rPh sb="19" eb="21">
      <t>イガク</t>
    </rPh>
    <rPh sb="21" eb="24">
      <t>ホウシャセン</t>
    </rPh>
    <rPh sb="24" eb="26">
      <t>ガッカイ</t>
    </rPh>
    <rPh sb="33" eb="35">
      <t>キョウドウ</t>
    </rPh>
    <rPh sb="37" eb="40">
      <t>ホウシャセン</t>
    </rPh>
    <rPh sb="40" eb="42">
      <t>チリョウ</t>
    </rPh>
    <rPh sb="42" eb="45">
      <t>センモンイ</t>
    </rPh>
    <phoneticPr fontId="6"/>
  </si>
  <si>
    <t>公益社団法人日本医学放射線学会 放射線診断専門医</t>
  </si>
  <si>
    <t>日本緩和医療学会　緩和医療専門医</t>
  </si>
  <si>
    <t>日本緩和医療学会　緩和医療認定医</t>
    <rPh sb="13" eb="15">
      <t>にんてい</t>
    </rPh>
    <phoneticPr fontId="6" type="Hiragana"/>
  </si>
  <si>
    <t>日本内分泌学会　内分泌代謝科専門医</t>
    <rPh sb="0" eb="2">
      <t>にほん</t>
    </rPh>
    <rPh sb="2" eb="5">
      <t>ないぶんぴつ</t>
    </rPh>
    <rPh sb="5" eb="7">
      <t>がっかい</t>
    </rPh>
    <rPh sb="8" eb="11">
      <t>ないぶんぴつ</t>
    </rPh>
    <rPh sb="11" eb="13">
      <t>たいしゃ</t>
    </rPh>
    <rPh sb="13" eb="14">
      <t>か</t>
    </rPh>
    <rPh sb="14" eb="17">
      <t>せんもんい</t>
    </rPh>
    <phoneticPr fontId="6" type="Hiragana"/>
  </si>
  <si>
    <t>日本小児循環器学会認定　小児循環器専門医</t>
    <rPh sb="0" eb="2">
      <t>にほん</t>
    </rPh>
    <rPh sb="2" eb="4">
      <t>しょうに</t>
    </rPh>
    <rPh sb="4" eb="7">
      <t>じゅんかんき</t>
    </rPh>
    <rPh sb="7" eb="9">
      <t>がっかい</t>
    </rPh>
    <rPh sb="9" eb="11">
      <t>にんてい</t>
    </rPh>
    <rPh sb="12" eb="14">
      <t>しょうに</t>
    </rPh>
    <rPh sb="14" eb="17">
      <t>じゅんかんき</t>
    </rPh>
    <rPh sb="17" eb="20">
      <t>せんもんい</t>
    </rPh>
    <phoneticPr fontId="6" type="Hiragana"/>
  </si>
  <si>
    <t>日本看護協会　がん看護専門看護師</t>
    <rPh sb="0" eb="2">
      <t>ニホン</t>
    </rPh>
    <rPh sb="2" eb="4">
      <t>カンゴ</t>
    </rPh>
    <rPh sb="4" eb="6">
      <t>キョウカイ</t>
    </rPh>
    <rPh sb="9" eb="11">
      <t>カンゴ</t>
    </rPh>
    <rPh sb="11" eb="13">
      <t>センモン</t>
    </rPh>
    <rPh sb="13" eb="16">
      <t>カンゴシ</t>
    </rPh>
    <phoneticPr fontId="6"/>
  </si>
  <si>
    <t>日本看護協会　小児看護専門看護師</t>
    <rPh sb="7" eb="9">
      <t>ショウニ</t>
    </rPh>
    <phoneticPr fontId="6"/>
  </si>
  <si>
    <t>日本看護協会　地域看護専門看護師</t>
    <rPh sb="0" eb="2">
      <t>ニホン</t>
    </rPh>
    <rPh sb="2" eb="4">
      <t>カンゴ</t>
    </rPh>
    <rPh sb="4" eb="6">
      <t>キョウカイ</t>
    </rPh>
    <rPh sb="7" eb="9">
      <t>チイキ</t>
    </rPh>
    <rPh sb="9" eb="11">
      <t>カンゴ</t>
    </rPh>
    <rPh sb="11" eb="13">
      <t>センモン</t>
    </rPh>
    <rPh sb="13" eb="16">
      <t>カンゴシ</t>
    </rPh>
    <phoneticPr fontId="6"/>
  </si>
  <si>
    <r>
      <t>日本看護協会　がん化学療法</t>
    </r>
    <r>
      <rPr>
        <sz val="11"/>
        <rFont val="ＭＳ Ｐゴシック"/>
        <family val="3"/>
        <charset val="128"/>
      </rPr>
      <t>看護認定看護師</t>
    </r>
    <rPh sb="9" eb="11">
      <t>カガク</t>
    </rPh>
    <rPh sb="11" eb="13">
      <t>リョウホウ</t>
    </rPh>
    <rPh sb="13" eb="15">
      <t>カンゴ</t>
    </rPh>
    <rPh sb="15" eb="17">
      <t>ニンテイ</t>
    </rPh>
    <phoneticPr fontId="6"/>
  </si>
  <si>
    <t>日本看護協会　緩和ケア認定看護師</t>
    <rPh sb="7" eb="9">
      <t>カンワ</t>
    </rPh>
    <phoneticPr fontId="6"/>
  </si>
  <si>
    <r>
      <t>日本看護協会　がん性疼痛</t>
    </r>
    <r>
      <rPr>
        <sz val="11"/>
        <rFont val="ＭＳ Ｐゴシック"/>
        <family val="3"/>
        <charset val="128"/>
      </rPr>
      <t>看護認定看護師</t>
    </r>
    <rPh sb="9" eb="10">
      <t>セイ</t>
    </rPh>
    <rPh sb="10" eb="12">
      <t>トウツウ</t>
    </rPh>
    <rPh sb="12" eb="14">
      <t>カンゴ</t>
    </rPh>
    <rPh sb="14" eb="16">
      <t>ニンテイ</t>
    </rPh>
    <phoneticPr fontId="6"/>
  </si>
  <si>
    <r>
      <t>日本看護協会　がん放射線療法看護</t>
    </r>
    <r>
      <rPr>
        <sz val="11"/>
        <rFont val="ＭＳ Ｐゴシック"/>
        <family val="3"/>
        <charset val="128"/>
      </rPr>
      <t>認定看護師</t>
    </r>
    <rPh sb="9" eb="12">
      <t>ホウシャセン</t>
    </rPh>
    <rPh sb="12" eb="14">
      <t>リョウホウ</t>
    </rPh>
    <rPh sb="14" eb="16">
      <t>カンゴ</t>
    </rPh>
    <rPh sb="16" eb="18">
      <t>ニンテイ</t>
    </rPh>
    <phoneticPr fontId="6"/>
  </si>
  <si>
    <t>日本看護協会　摂食・嚥下障害看護認定看護師</t>
    <rPh sb="7" eb="9">
      <t>セッショク</t>
    </rPh>
    <rPh sb="10" eb="12">
      <t>エンゲ</t>
    </rPh>
    <rPh sb="12" eb="14">
      <t>ショウガイ</t>
    </rPh>
    <rPh sb="14" eb="16">
      <t>カンゴ</t>
    </rPh>
    <rPh sb="16" eb="18">
      <t>ニンテイ</t>
    </rPh>
    <rPh sb="18" eb="21">
      <t>カンゴシ</t>
    </rPh>
    <phoneticPr fontId="6"/>
  </si>
  <si>
    <t>日本看護協会　皮膚・排泄ケア認定看護師</t>
  </si>
  <si>
    <t>日本小児がん看護学会　小児がん看護師</t>
    <rPh sb="0" eb="2">
      <t>にほん</t>
    </rPh>
    <rPh sb="2" eb="4">
      <t>しょうに</t>
    </rPh>
    <rPh sb="6" eb="8">
      <t>かんご</t>
    </rPh>
    <rPh sb="8" eb="10">
      <t>がっかい</t>
    </rPh>
    <rPh sb="11" eb="13">
      <t>しょうに</t>
    </rPh>
    <rPh sb="15" eb="17">
      <t>かんご</t>
    </rPh>
    <rPh sb="17" eb="18">
      <t>し</t>
    </rPh>
    <phoneticPr fontId="6" type="Hiragana"/>
  </si>
  <si>
    <t>日本輸血・細胞治療学会　臨床輸血看護師</t>
    <rPh sb="0" eb="2">
      <t>にほん</t>
    </rPh>
    <rPh sb="2" eb="4">
      <t>ゆけつ</t>
    </rPh>
    <rPh sb="5" eb="7">
      <t>さいぼう</t>
    </rPh>
    <rPh sb="7" eb="9">
      <t>ちりょう</t>
    </rPh>
    <rPh sb="9" eb="11">
      <t>がっかい</t>
    </rPh>
    <rPh sb="12" eb="14">
      <t>りんしょう</t>
    </rPh>
    <rPh sb="14" eb="16">
      <t>ゆけつ</t>
    </rPh>
    <rPh sb="16" eb="19">
      <t>かんごし</t>
    </rPh>
    <phoneticPr fontId="6" type="Hiragana"/>
  </si>
  <si>
    <t>日本病院薬剤師会　がん薬物療法認定薬剤師</t>
    <rPh sb="0" eb="2">
      <t>ニホン</t>
    </rPh>
    <rPh sb="2" eb="4">
      <t>ビョウイン</t>
    </rPh>
    <rPh sb="4" eb="7">
      <t>ヤクザイシ</t>
    </rPh>
    <rPh sb="7" eb="8">
      <t>カイ</t>
    </rPh>
    <rPh sb="11" eb="13">
      <t>ヤクブツ</t>
    </rPh>
    <rPh sb="13" eb="15">
      <t>リョウホウ</t>
    </rPh>
    <rPh sb="15" eb="17">
      <t>ニンテイ</t>
    </rPh>
    <rPh sb="17" eb="20">
      <t>ヤクザイシ</t>
    </rPh>
    <phoneticPr fontId="6"/>
  </si>
  <si>
    <t>日本医療薬学会　がん専門薬剤師</t>
    <rPh sb="0" eb="2">
      <t>ニホン</t>
    </rPh>
    <rPh sb="2" eb="4">
      <t>イリョウ</t>
    </rPh>
    <rPh sb="4" eb="5">
      <t>ヤク</t>
    </rPh>
    <rPh sb="5" eb="7">
      <t>ガッカイ</t>
    </rPh>
    <rPh sb="10" eb="12">
      <t>センモン</t>
    </rPh>
    <rPh sb="12" eb="15">
      <t>ヤクザイシ</t>
    </rPh>
    <phoneticPr fontId="6"/>
  </si>
  <si>
    <t>日本臨床細胞学会　細胞検査士</t>
    <rPh sb="0" eb="2">
      <t>ニホン</t>
    </rPh>
    <rPh sb="2" eb="4">
      <t>リンショウ</t>
    </rPh>
    <rPh sb="4" eb="6">
      <t>サイボウ</t>
    </rPh>
    <rPh sb="6" eb="8">
      <t>ガッカイ</t>
    </rPh>
    <rPh sb="9" eb="11">
      <t>サイボウ</t>
    </rPh>
    <rPh sb="11" eb="13">
      <t>ケンサ</t>
    </rPh>
    <rPh sb="13" eb="14">
      <t>シ</t>
    </rPh>
    <phoneticPr fontId="6"/>
  </si>
  <si>
    <t>日本医学放射線学会　医学物理士</t>
    <rPh sb="0" eb="2">
      <t>ニホン</t>
    </rPh>
    <rPh sb="2" eb="4">
      <t>イガク</t>
    </rPh>
    <rPh sb="4" eb="7">
      <t>ホウシャセン</t>
    </rPh>
    <rPh sb="7" eb="9">
      <t>ガッカイ</t>
    </rPh>
    <rPh sb="10" eb="12">
      <t>イガク</t>
    </rPh>
    <rPh sb="12" eb="14">
      <t>ブツリ</t>
    </rPh>
    <rPh sb="14" eb="15">
      <t>シ</t>
    </rPh>
    <phoneticPr fontId="6"/>
  </si>
  <si>
    <t>日本放射線治療専門放射線技師認定機構　放射線治療専門放射線技師</t>
    <rPh sb="0" eb="2">
      <t>ニホン</t>
    </rPh>
    <rPh sb="2" eb="5">
      <t>ホウシャセン</t>
    </rPh>
    <rPh sb="5" eb="7">
      <t>チリョウ</t>
    </rPh>
    <rPh sb="7" eb="9">
      <t>センモン</t>
    </rPh>
    <rPh sb="9" eb="12">
      <t>ホウシャセン</t>
    </rPh>
    <rPh sb="12" eb="14">
      <t>ギシ</t>
    </rPh>
    <rPh sb="14" eb="16">
      <t>ニンテイ</t>
    </rPh>
    <rPh sb="16" eb="18">
      <t>キコウ</t>
    </rPh>
    <rPh sb="19" eb="22">
      <t>ホウシャセン</t>
    </rPh>
    <rPh sb="22" eb="24">
      <t>チリョウ</t>
    </rPh>
    <rPh sb="24" eb="26">
      <t>センモン</t>
    </rPh>
    <rPh sb="26" eb="29">
      <t>ホウシャセン</t>
    </rPh>
    <rPh sb="29" eb="31">
      <t>ギシ</t>
    </rPh>
    <phoneticPr fontId="6"/>
  </si>
  <si>
    <t>日本臨床心理士資格認定協会　臨床心理士</t>
    <rPh sb="0" eb="2">
      <t>ニホン</t>
    </rPh>
    <rPh sb="2" eb="4">
      <t>リンショウ</t>
    </rPh>
    <rPh sb="4" eb="7">
      <t>シンリシ</t>
    </rPh>
    <rPh sb="7" eb="9">
      <t>シカク</t>
    </rPh>
    <rPh sb="9" eb="11">
      <t>ニンテイ</t>
    </rPh>
    <rPh sb="11" eb="13">
      <t>キョウカイ</t>
    </rPh>
    <rPh sb="14" eb="16">
      <t>リンショウ</t>
    </rPh>
    <rPh sb="16" eb="19">
      <t>シンリシ</t>
    </rPh>
    <phoneticPr fontId="6"/>
  </si>
  <si>
    <t>一般社団法人　日本病態栄養学会/
      公益社団法人　日本栄養士会　がん病態栄養専門管理栄養士</t>
  </si>
  <si>
    <t>一般社団法人日本人類遺伝学会
      及び日本遺伝カウンセリング学会　認定遺伝カウンセラー</t>
  </si>
  <si>
    <t>一般社団法人日本家族性腫瘍学会　家族性腫瘍カウンセラー</t>
    <rPh sb="0" eb="2">
      <t>イッパン</t>
    </rPh>
    <rPh sb="2" eb="4">
      <t>シャダン</t>
    </rPh>
    <rPh sb="4" eb="6">
      <t>ホウジン</t>
    </rPh>
    <rPh sb="6" eb="8">
      <t>ニホン</t>
    </rPh>
    <rPh sb="8" eb="11">
      <t>カゾクセイ</t>
    </rPh>
    <rPh sb="11" eb="13">
      <t>シュヨウ</t>
    </rPh>
    <rPh sb="13" eb="15">
      <t>ガッカイ</t>
    </rPh>
    <rPh sb="16" eb="19">
      <t>カゾクセイ</t>
    </rPh>
    <rPh sb="19" eb="21">
      <t>シュヨウ</t>
    </rPh>
    <phoneticPr fontId="6"/>
  </si>
  <si>
    <t>特定非営利活動法人子ども療養支援協会　子ども療養支援士</t>
    <rPh sb="0" eb="2">
      <t>とくてい</t>
    </rPh>
    <rPh sb="2" eb="5">
      <t>ひえいり</t>
    </rPh>
    <rPh sb="5" eb="7">
      <t>かつどう</t>
    </rPh>
    <rPh sb="7" eb="9">
      <t>ほうじん</t>
    </rPh>
    <rPh sb="9" eb="10">
      <t>こ</t>
    </rPh>
    <rPh sb="12" eb="14">
      <t>りょうよう</t>
    </rPh>
    <rPh sb="14" eb="16">
      <t>しえん</t>
    </rPh>
    <rPh sb="16" eb="18">
      <t>きょうかい</t>
    </rPh>
    <rPh sb="19" eb="20">
      <t>こ</t>
    </rPh>
    <rPh sb="22" eb="24">
      <t>りょうよう</t>
    </rPh>
    <rPh sb="24" eb="26">
      <t>しえん</t>
    </rPh>
    <rPh sb="26" eb="27">
      <t>し</t>
    </rPh>
    <phoneticPr fontId="6" type="Hiragana"/>
  </si>
  <si>
    <t>チャイルドライフスペシャリスト</t>
  </si>
  <si>
    <t>ホスピタルプレイスペシャリスト</t>
  </si>
  <si>
    <t>病院機能Sheet()</t>
    <rPh sb="0" eb="2">
      <t>ビョウイン</t>
    </rPh>
    <rPh sb="2" eb="4">
      <t>キノウ</t>
    </rPh>
    <phoneticPr fontId="72"/>
  </si>
  <si>
    <t>行番号</t>
    <rPh sb="0" eb="1">
      <t>ギョウ</t>
    </rPh>
    <rPh sb="1" eb="3">
      <t>バンゴウ</t>
    </rPh>
    <phoneticPr fontId="72"/>
  </si>
  <si>
    <t>要件区分</t>
    <rPh sb="0" eb="2">
      <t>ヨウケン</t>
    </rPh>
    <rPh sb="2" eb="4">
      <t>クブン</t>
    </rPh>
    <phoneticPr fontId="72"/>
  </si>
  <si>
    <t>入力有無</t>
    <rPh sb="0" eb="2">
      <t>ニュウリョク</t>
    </rPh>
    <rPh sb="2" eb="4">
      <t>ウム</t>
    </rPh>
    <phoneticPr fontId="72"/>
  </si>
  <si>
    <t>内容</t>
    <rPh sb="0" eb="2">
      <t>ナイヨウ</t>
    </rPh>
    <phoneticPr fontId="72"/>
  </si>
  <si>
    <t>判定</t>
    <rPh sb="0" eb="2">
      <t>ハンテイ</t>
    </rPh>
    <phoneticPr fontId="72"/>
  </si>
  <si>
    <t>別紙１</t>
    <rPh sb="0" eb="2">
      <t>ベッシ</t>
    </rPh>
    <phoneticPr fontId="72"/>
  </si>
  <si>
    <t>小児脳腫瘍</t>
    <rPh sb="0" eb="2">
      <t>ショウニ</t>
    </rPh>
    <rPh sb="2" eb="3">
      <t>ノウ</t>
    </rPh>
    <rPh sb="3" eb="5">
      <t>シュヨウ</t>
    </rPh>
    <phoneticPr fontId="6"/>
  </si>
  <si>
    <t>小児の眼・眼窩腫瘍</t>
    <rPh sb="0" eb="2">
      <t>ショウニ</t>
    </rPh>
    <rPh sb="3" eb="4">
      <t>メ</t>
    </rPh>
    <rPh sb="5" eb="7">
      <t>ガンカ</t>
    </rPh>
    <rPh sb="7" eb="9">
      <t>シュヨウ</t>
    </rPh>
    <phoneticPr fontId="6"/>
  </si>
  <si>
    <t>小児悪性骨軟部腫瘍</t>
    <rPh sb="0" eb="2">
      <t>ショウニ</t>
    </rPh>
    <phoneticPr fontId="6"/>
  </si>
  <si>
    <t>その他の小児固形腫瘍</t>
  </si>
  <si>
    <t>小児血液腫瘍</t>
  </si>
  <si>
    <t>別紙２</t>
    <rPh sb="0" eb="2">
      <t>ベッシ</t>
    </rPh>
    <phoneticPr fontId="72"/>
  </si>
  <si>
    <t>自施設</t>
    <rPh sb="0" eb="1">
      <t>ジ</t>
    </rPh>
    <rPh sb="1" eb="3">
      <t>シセツ</t>
    </rPh>
    <phoneticPr fontId="72"/>
  </si>
  <si>
    <t>他施設</t>
    <rPh sb="0" eb="1">
      <t>ホカ</t>
    </rPh>
    <rPh sb="1" eb="3">
      <t>シセツ</t>
    </rPh>
    <phoneticPr fontId="72"/>
  </si>
  <si>
    <t>別紙３</t>
    <rPh sb="0" eb="2">
      <t>ベッシ</t>
    </rPh>
    <phoneticPr fontId="72"/>
  </si>
  <si>
    <t>緩和ケアチームの総人数：</t>
  </si>
  <si>
    <t>別紙４</t>
    <rPh sb="0" eb="2">
      <t>ベッシ</t>
    </rPh>
    <phoneticPr fontId="72"/>
  </si>
  <si>
    <t>緩和ケア外来が設定されている （はい/いいえ）</t>
  </si>
  <si>
    <t>他施設でがんの診療を受けている、または、診療を受けていた患者さんを受け入れている （はい/いいえ）</t>
  </si>
  <si>
    <t>別紙５</t>
    <rPh sb="0" eb="2">
      <t>ベッシ</t>
    </rPh>
    <phoneticPr fontId="72"/>
  </si>
  <si>
    <t>緩和ケア病棟を有している</t>
    <rPh sb="0" eb="2">
      <t>カンワ</t>
    </rPh>
    <rPh sb="4" eb="6">
      <t>ビョウトウ</t>
    </rPh>
    <rPh sb="7" eb="8">
      <t>ユウ</t>
    </rPh>
    <phoneticPr fontId="6"/>
  </si>
  <si>
    <t>緩和ケア病棟入院料の届出・受理</t>
    <rPh sb="0" eb="2">
      <t>カンワ</t>
    </rPh>
    <rPh sb="4" eb="6">
      <t>ビョウトウ</t>
    </rPh>
    <rPh sb="6" eb="8">
      <t>ニュウイン</t>
    </rPh>
    <rPh sb="8" eb="9">
      <t>リョウ</t>
    </rPh>
    <rPh sb="10" eb="12">
      <t>トドケデ</t>
    </rPh>
    <rPh sb="13" eb="15">
      <t>ジュリ</t>
    </rPh>
    <phoneticPr fontId="6"/>
  </si>
  <si>
    <t>小児の入院可否</t>
    <rPh sb="0" eb="2">
      <t>ショウニ</t>
    </rPh>
    <rPh sb="3" eb="5">
      <t>ニュウイン</t>
    </rPh>
    <rPh sb="5" eb="7">
      <t>カヒ</t>
    </rPh>
    <phoneticPr fontId="28"/>
  </si>
  <si>
    <t>緩和ケア病棟の形式</t>
    <rPh sb="0" eb="2">
      <t>カンワ</t>
    </rPh>
    <phoneticPr fontId="6"/>
  </si>
  <si>
    <t>緩和ケア病棟の病床数</t>
    <rPh sb="0" eb="2">
      <t>カンワ</t>
    </rPh>
    <rPh sb="7" eb="10">
      <t>ビョウショウスウ</t>
    </rPh>
    <phoneticPr fontId="6"/>
  </si>
  <si>
    <t>別紙６</t>
    <rPh sb="0" eb="2">
      <t>ベッシ</t>
    </rPh>
    <phoneticPr fontId="72"/>
  </si>
  <si>
    <t>S/O対応可否</t>
    <rPh sb="3" eb="5">
      <t>タイオウ</t>
    </rPh>
    <rPh sb="5" eb="7">
      <t>カヒ</t>
    </rPh>
    <phoneticPr fontId="72"/>
  </si>
  <si>
    <t>R3実績</t>
    <rPh sb="2" eb="4">
      <t>ジッセキ</t>
    </rPh>
    <phoneticPr fontId="72"/>
  </si>
  <si>
    <t>別紙７</t>
    <rPh sb="0" eb="2">
      <t>ベッシ</t>
    </rPh>
    <phoneticPr fontId="72"/>
  </si>
  <si>
    <t>診療実績</t>
    <rPh sb="0" eb="2">
      <t>シンリョウ</t>
    </rPh>
    <rPh sb="2" eb="4">
      <t>ジッセキ</t>
    </rPh>
    <phoneticPr fontId="72"/>
  </si>
  <si>
    <t>合計</t>
    <rPh sb="0" eb="2">
      <t>ゴウケイ</t>
    </rPh>
    <phoneticPr fontId="72"/>
  </si>
  <si>
    <t>造血器腫瘍合計</t>
    <rPh sb="0" eb="3">
      <t>ゾウケツキ</t>
    </rPh>
    <rPh sb="3" eb="5">
      <t>シュヨウ</t>
    </rPh>
    <rPh sb="5" eb="7">
      <t>ゴウケイ</t>
    </rPh>
    <phoneticPr fontId="72"/>
  </si>
  <si>
    <t>固形腫瘍合計</t>
    <rPh sb="0" eb="2">
      <t>コケイ</t>
    </rPh>
    <rPh sb="2" eb="4">
      <t>シュヨウ</t>
    </rPh>
    <rPh sb="4" eb="6">
      <t>ゴウケイ</t>
    </rPh>
    <phoneticPr fontId="72"/>
  </si>
  <si>
    <t>その他</t>
    <rPh sb="2" eb="3">
      <t>タ</t>
    </rPh>
    <phoneticPr fontId="72"/>
  </si>
  <si>
    <t>別紙８</t>
    <rPh sb="0" eb="2">
      <t>ベッシ</t>
    </rPh>
    <phoneticPr fontId="72"/>
  </si>
  <si>
    <t>院内向け</t>
    <rPh sb="0" eb="2">
      <t>インナイ</t>
    </rPh>
    <rPh sb="2" eb="3">
      <t>ム</t>
    </rPh>
    <phoneticPr fontId="72"/>
  </si>
  <si>
    <t>院外向け</t>
    <rPh sb="0" eb="2">
      <t>インガイ</t>
    </rPh>
    <rPh sb="2" eb="3">
      <t>ム</t>
    </rPh>
    <phoneticPr fontId="72"/>
  </si>
  <si>
    <t>小児がんの診療、相談支援、がん登録及び臨床試験等に関する研修会等の回数</t>
    <rPh sb="31" eb="32">
      <t>トウ</t>
    </rPh>
    <rPh sb="33" eb="35">
      <t>カイスウ</t>
    </rPh>
    <phoneticPr fontId="6"/>
  </si>
  <si>
    <t>うち小児がんの診療に関する研修会等の回数</t>
  </si>
  <si>
    <t>うち小児がんの相談支援に関する研修会等の回数</t>
  </si>
  <si>
    <t>うち小児がんのがん登録に関する研修会等の回数</t>
  </si>
  <si>
    <t>うち小児がんの臨床試験に関する研修会等の回数</t>
  </si>
  <si>
    <t>うち小児がんに関するその他の研修会等の回数</t>
  </si>
  <si>
    <t>別紙９</t>
    <rPh sb="0" eb="2">
      <t>ベッシ</t>
    </rPh>
    <phoneticPr fontId="72"/>
  </si>
  <si>
    <t>職種</t>
    <rPh sb="0" eb="2">
      <t>ショクシュ</t>
    </rPh>
    <phoneticPr fontId="72"/>
  </si>
  <si>
    <t>常勤</t>
    <rPh sb="0" eb="2">
      <t>ジョウキン</t>
    </rPh>
    <phoneticPr fontId="72"/>
  </si>
  <si>
    <t>専従</t>
    <rPh sb="0" eb="2">
      <t>センジュウ</t>
    </rPh>
    <phoneticPr fontId="72"/>
  </si>
  <si>
    <t>経験年数</t>
    <rPh sb="0" eb="2">
      <t>ケイケン</t>
    </rPh>
    <rPh sb="2" eb="4">
      <t>ネンスウ</t>
    </rPh>
    <phoneticPr fontId="72"/>
  </si>
  <si>
    <t>基礎研修１</t>
    <rPh sb="0" eb="2">
      <t>キソ</t>
    </rPh>
    <rPh sb="2" eb="4">
      <t>ケンシュウ</t>
    </rPh>
    <phoneticPr fontId="72"/>
  </si>
  <si>
    <t>基礎研修２</t>
    <rPh sb="0" eb="2">
      <t>キソ</t>
    </rPh>
    <rPh sb="2" eb="4">
      <t>ケンシュウ</t>
    </rPh>
    <phoneticPr fontId="72"/>
  </si>
  <si>
    <t>基礎研修３</t>
    <rPh sb="0" eb="2">
      <t>キソ</t>
    </rPh>
    <rPh sb="2" eb="4">
      <t>ケンシュウ</t>
    </rPh>
    <phoneticPr fontId="72"/>
  </si>
  <si>
    <t>小児専門研修</t>
    <rPh sb="0" eb="2">
      <t>ショウニ</t>
    </rPh>
    <rPh sb="2" eb="4">
      <t>センモン</t>
    </rPh>
    <rPh sb="4" eb="6">
      <t>ケンシュウ</t>
    </rPh>
    <phoneticPr fontId="72"/>
  </si>
  <si>
    <t>継続研修</t>
    <rPh sb="0" eb="2">
      <t>ケイゾク</t>
    </rPh>
    <rPh sb="2" eb="4">
      <t>ケンシュウ</t>
    </rPh>
    <phoneticPr fontId="72"/>
  </si>
  <si>
    <t>相談件数</t>
    <rPh sb="0" eb="2">
      <t>ソウダン</t>
    </rPh>
    <rPh sb="2" eb="4">
      <t>ケンスウ</t>
    </rPh>
    <phoneticPr fontId="72"/>
  </si>
  <si>
    <t>時間</t>
    <rPh sb="0" eb="2">
      <t>ジカン</t>
    </rPh>
    <phoneticPr fontId="72"/>
  </si>
  <si>
    <t>自施設の患者・家族</t>
  </si>
  <si>
    <t>他施設の患者・家族</t>
  </si>
  <si>
    <t>別紙13</t>
    <rPh sb="0" eb="2">
      <t>ベッシ</t>
    </rPh>
    <phoneticPr fontId="72"/>
  </si>
  <si>
    <t>■臨床試験（治験を除く）に参加していない地域の患者さんやご家族向けの問い合わせ窓口の有無について</t>
    <rPh sb="1" eb="3">
      <t>リンショウ</t>
    </rPh>
    <rPh sb="3" eb="5">
      <t>シケン</t>
    </rPh>
    <rPh sb="6" eb="8">
      <t>チケン</t>
    </rPh>
    <rPh sb="9" eb="10">
      <t>ノゾ</t>
    </rPh>
    <rPh sb="13" eb="15">
      <t>サンカ</t>
    </rPh>
    <rPh sb="42" eb="44">
      <t>ウム</t>
    </rPh>
    <phoneticPr fontId="6"/>
  </si>
  <si>
    <t>■臨床試験（治験を除く）に参加していない地域の医療機関向けの問い合わせ窓口について</t>
  </si>
  <si>
    <t>■臨床試験以外の小児がんに関する臨床研究に参加していない地域の患者さんやご家族向けの問い合わせ窓口の有無について</t>
    <rPh sb="1" eb="3">
      <t>リンショウ</t>
    </rPh>
    <rPh sb="3" eb="5">
      <t>シケン</t>
    </rPh>
    <rPh sb="5" eb="7">
      <t>イガイ</t>
    </rPh>
    <rPh sb="8" eb="10">
      <t>ショウニ</t>
    </rPh>
    <rPh sb="13" eb="14">
      <t>カン</t>
    </rPh>
    <rPh sb="16" eb="18">
      <t>リンショウ</t>
    </rPh>
    <rPh sb="18" eb="20">
      <t>ケンキュウ</t>
    </rPh>
    <rPh sb="21" eb="23">
      <t>サンカ</t>
    </rPh>
    <rPh sb="50" eb="52">
      <t>ウム</t>
    </rPh>
    <phoneticPr fontId="6"/>
  </si>
  <si>
    <t>■臨床試験以外の小児がんに関する臨床研究に参加していない地域の医療機関向けの問い合わせ窓口について</t>
    <rPh sb="1" eb="3">
      <t>リンショウ</t>
    </rPh>
    <rPh sb="3" eb="5">
      <t>シケン</t>
    </rPh>
    <rPh sb="5" eb="7">
      <t>イガイ</t>
    </rPh>
    <rPh sb="8" eb="10">
      <t>ショウニ</t>
    </rPh>
    <rPh sb="13" eb="14">
      <t>カン</t>
    </rPh>
    <rPh sb="16" eb="18">
      <t>リンショウ</t>
    </rPh>
    <rPh sb="18" eb="20">
      <t>ケンキュウ</t>
    </rPh>
    <rPh sb="28" eb="30">
      <t>チイキ</t>
    </rPh>
    <rPh sb="31" eb="33">
      <t>イリョウ</t>
    </rPh>
    <rPh sb="33" eb="35">
      <t>キカン</t>
    </rPh>
    <phoneticPr fontId="6"/>
  </si>
  <si>
    <t>■治験に参加していない地域の患者さんやご家族向けの問い合わせ窓口について</t>
    <rPh sb="1" eb="3">
      <t>チケン</t>
    </rPh>
    <rPh sb="4" eb="6">
      <t>サンカ</t>
    </rPh>
    <phoneticPr fontId="6"/>
  </si>
  <si>
    <t>■治験に参加していない地域の医療機関向けの問い合わせ窓口について</t>
    <rPh sb="11" eb="13">
      <t>チイキ</t>
    </rPh>
    <rPh sb="14" eb="16">
      <t>イリョウ</t>
    </rPh>
    <rPh sb="16" eb="18">
      <t>キカン</t>
    </rPh>
    <phoneticPr fontId="6"/>
  </si>
  <si>
    <t>別紙15</t>
    <rPh sb="0" eb="2">
      <t>ベッシ</t>
    </rPh>
    <phoneticPr fontId="72"/>
  </si>
  <si>
    <t>職種</t>
  </si>
  <si>
    <t>常勤
/非常勤</t>
  </si>
  <si>
    <t>専従/専任/その他</t>
  </si>
  <si>
    <t>医療安全に関する研修の受講状況（注４）</t>
  </si>
  <si>
    <t>受講した研修名</t>
  </si>
  <si>
    <t>研修主催者名</t>
  </si>
  <si>
    <t>修了日</t>
  </si>
  <si>
    <t>別紙16</t>
    <rPh sb="0" eb="2">
      <t>ベッシ</t>
    </rPh>
    <phoneticPr fontId="72"/>
  </si>
  <si>
    <t>満たしていない要件</t>
    <rPh sb="0" eb="1">
      <t>ミ</t>
    </rPh>
    <rPh sb="7" eb="9">
      <t>ヨウケン</t>
    </rPh>
    <phoneticPr fontId="72"/>
  </si>
  <si>
    <t>基本フォーマットからの改変（行や列の挿入や削除など）により、データの抽出が正しくされないことがあります。データの抽出が正しくされなければ、指定要件が満たされているのかの確認ができません。</t>
    <rPh sb="56" eb="58">
      <t>チュウシュツ</t>
    </rPh>
    <rPh sb="59" eb="60">
      <t>タダ</t>
    </rPh>
    <rPh sb="69" eb="71">
      <t>シテイ</t>
    </rPh>
    <rPh sb="71" eb="73">
      <t>ヨウケン</t>
    </rPh>
    <rPh sb="74" eb="75">
      <t>ミ</t>
    </rPh>
    <rPh sb="84" eb="86">
      <t>カクニン</t>
    </rPh>
    <phoneticPr fontId="6"/>
  </si>
  <si>
    <t>■</t>
    <phoneticPr fontId="6"/>
  </si>
  <si>
    <t>以下のような行為はデータ抽出時に不具合を起こす原因となります。</t>
    <rPh sb="12" eb="14">
      <t>チュウシュツ</t>
    </rPh>
    <rPh sb="14" eb="15">
      <t>ジ</t>
    </rPh>
    <rPh sb="16" eb="19">
      <t>フグアイ</t>
    </rPh>
    <rPh sb="20" eb="21">
      <t>オコ</t>
    </rPh>
    <rPh sb="23" eb="25">
      <t>ゲンイン</t>
    </rPh>
    <phoneticPr fontId="6"/>
  </si>
  <si>
    <t>・行や列の挿入や削除</t>
    <rPh sb="1" eb="2">
      <t>ギョウ</t>
    </rPh>
    <rPh sb="3" eb="4">
      <t>レツ</t>
    </rPh>
    <rPh sb="5" eb="7">
      <t>ソウニュウ</t>
    </rPh>
    <rPh sb="8" eb="10">
      <t>サクジョ</t>
    </rPh>
    <phoneticPr fontId="6"/>
  </si>
  <si>
    <t>・基本フォーマットと異なるセルの貼り付け</t>
    <rPh sb="1" eb="3">
      <t>キホン</t>
    </rPh>
    <rPh sb="10" eb="11">
      <t>コト</t>
    </rPh>
    <rPh sb="16" eb="17">
      <t>ハ</t>
    </rPh>
    <rPh sb="18" eb="19">
      <t>ツ</t>
    </rPh>
    <phoneticPr fontId="6"/>
  </si>
  <si>
    <t>・シート名の変更</t>
    <rPh sb="4" eb="5">
      <t>メイ</t>
    </rPh>
    <rPh sb="6" eb="8">
      <t>ヘンコウ</t>
    </rPh>
    <phoneticPr fontId="6"/>
  </si>
  <si>
    <r>
      <t>・シートの</t>
    </r>
    <r>
      <rPr>
        <sz val="11"/>
        <rFont val="ＭＳ Ｐゴシック"/>
        <family val="3"/>
        <charset val="128"/>
      </rPr>
      <t>コピー・移動・挿入・削除</t>
    </r>
    <rPh sb="9" eb="11">
      <t>イドウ</t>
    </rPh>
    <rPh sb="12" eb="14">
      <t>ソウニュウ</t>
    </rPh>
    <rPh sb="15" eb="17">
      <t>サクジョ</t>
    </rPh>
    <phoneticPr fontId="6"/>
  </si>
  <si>
    <r>
      <rPr>
        <sz val="11"/>
        <rFont val="ＭＳ Ｐゴシック"/>
        <family val="3"/>
        <charset val="128"/>
      </rPr>
      <t>※差し替えは本体ファイルごとで行います。修正した本体ファイルのほかに、</t>
    </r>
    <r>
      <rPr>
        <b/>
        <u/>
        <sz val="11"/>
        <color rgb="FFFF0000"/>
        <rFont val="ＭＳ Ｐゴシック"/>
        <family val="3"/>
        <charset val="128"/>
      </rPr>
      <t>修正箇所と修正内容を明記したものを別途提出してください。</t>
    </r>
    <phoneticPr fontId="6"/>
  </si>
  <si>
    <t>提出前に不備がないか確認してください。</t>
    <phoneticPr fontId="6"/>
  </si>
  <si>
    <t>表紙や各シートで入力チェック欄を設けています。</t>
    <rPh sb="0" eb="2">
      <t>ヒョウシ</t>
    </rPh>
    <rPh sb="3" eb="4">
      <t>カク</t>
    </rPh>
    <rPh sb="8" eb="10">
      <t>ニュウリョク</t>
    </rPh>
    <rPh sb="14" eb="15">
      <t>ラン</t>
    </rPh>
    <rPh sb="16" eb="17">
      <t>モウ</t>
    </rPh>
    <phoneticPr fontId="6"/>
  </si>
  <si>
    <t>□</t>
    <phoneticPr fontId="6"/>
  </si>
  <si>
    <t>表紙</t>
    <phoneticPr fontId="6"/>
  </si>
  <si>
    <r>
      <rPr>
        <sz val="11"/>
        <color theme="1"/>
        <rFont val="ＭＳ Ｐゴシック"/>
        <family val="3"/>
        <charset val="128"/>
        <scheme val="minor"/>
      </rPr>
      <t>・表紙に記載する病院名は、ホームページに掲載する際の見やすさの観点から、</t>
    </r>
    <r>
      <rPr>
        <b/>
        <u/>
        <sz val="11"/>
        <color rgb="FFFF0000"/>
        <rFont val="ＭＳ Ｐゴシック"/>
        <family val="3"/>
        <charset val="128"/>
        <scheme val="minor"/>
      </rPr>
      <t>全角２０文字以内とし、●法人/▲機構/■連合会　等は省略してください。</t>
    </r>
    <rPh sb="1" eb="3">
      <t>ヒョウシ</t>
    </rPh>
    <rPh sb="4" eb="6">
      <t>キサイ</t>
    </rPh>
    <rPh sb="8" eb="10">
      <t>ビョウイン</t>
    </rPh>
    <rPh sb="10" eb="11">
      <t>メイ</t>
    </rPh>
    <rPh sb="20" eb="22">
      <t>ケイサイ</t>
    </rPh>
    <rPh sb="24" eb="25">
      <t>サイ</t>
    </rPh>
    <rPh sb="26" eb="27">
      <t>ミ</t>
    </rPh>
    <rPh sb="31" eb="33">
      <t>カンテン</t>
    </rPh>
    <rPh sb="36" eb="38">
      <t>ゼンカク</t>
    </rPh>
    <rPh sb="40" eb="42">
      <t>モジ</t>
    </rPh>
    <rPh sb="42" eb="44">
      <t>イナイ</t>
    </rPh>
    <phoneticPr fontId="41"/>
  </si>
  <si>
    <t>各シート</t>
    <phoneticPr fontId="6"/>
  </si>
  <si>
    <t>・様式３（病院機能）では、一部、回答によってその後に続く項目が「必須」か「参考」かが自動的に設定される箇所があります（「Ａ／-」となっている箇所です）。</t>
    <rPh sb="1" eb="3">
      <t>ヨウシキ</t>
    </rPh>
    <rPh sb="5" eb="7">
      <t>ビョウイン</t>
    </rPh>
    <rPh sb="7" eb="9">
      <t>キノウ</t>
    </rPh>
    <rPh sb="13" eb="15">
      <t>イチブ</t>
    </rPh>
    <rPh sb="16" eb="18">
      <t>カイトウ</t>
    </rPh>
    <rPh sb="24" eb="25">
      <t>ゴ</t>
    </rPh>
    <rPh sb="26" eb="27">
      <t>ツヅ</t>
    </rPh>
    <rPh sb="28" eb="30">
      <t>コウモク</t>
    </rPh>
    <rPh sb="32" eb="34">
      <t>ヒッス</t>
    </rPh>
    <rPh sb="37" eb="39">
      <t>サンコウ</t>
    </rPh>
    <rPh sb="42" eb="44">
      <t>ジドウ</t>
    </rPh>
    <rPh sb="44" eb="45">
      <t>テキ</t>
    </rPh>
    <rPh sb="46" eb="48">
      <t>セッテイ</t>
    </rPh>
    <rPh sb="51" eb="53">
      <t>カショ</t>
    </rPh>
    <rPh sb="70" eb="72">
      <t>カショ</t>
    </rPh>
    <phoneticPr fontId="41"/>
  </si>
  <si>
    <t>・入力セルには3種類あります。入力規則の設定を守って記入してください。</t>
    <rPh sb="1" eb="3">
      <t>ニュウリョク</t>
    </rPh>
    <rPh sb="8" eb="10">
      <t>シュルイ</t>
    </rPh>
    <rPh sb="15" eb="17">
      <t>ニュウリョク</t>
    </rPh>
    <rPh sb="17" eb="19">
      <t>キソク</t>
    </rPh>
    <rPh sb="20" eb="22">
      <t>セッテイ</t>
    </rPh>
    <rPh sb="23" eb="24">
      <t>マモ</t>
    </rPh>
    <rPh sb="26" eb="28">
      <t>キニュウ</t>
    </rPh>
    <phoneticPr fontId="6"/>
  </si>
  <si>
    <t>自由記載</t>
    <rPh sb="0" eb="2">
      <t>ジユウ</t>
    </rPh>
    <rPh sb="2" eb="4">
      <t>キサイ</t>
    </rPh>
    <phoneticPr fontId="6"/>
  </si>
  <si>
    <t>数値入力</t>
    <rPh sb="0" eb="2">
      <t>スウチ</t>
    </rPh>
    <rPh sb="2" eb="4">
      <t>ニュウリョク</t>
    </rPh>
    <phoneticPr fontId="6"/>
  </si>
  <si>
    <t>選択肢から入力</t>
    <rPh sb="0" eb="3">
      <t>センタクシ</t>
    </rPh>
    <rPh sb="5" eb="7">
      <t>ニュウリョク</t>
    </rPh>
    <phoneticPr fontId="6"/>
  </si>
  <si>
    <r>
      <t>・印刷範囲外にメモ欄を設けています。データの抽出対象ではありませんが、提出前には</t>
    </r>
    <r>
      <rPr>
        <b/>
        <sz val="11"/>
        <color indexed="10"/>
        <rFont val="ＭＳ Ｐゴシック"/>
        <family val="3"/>
        <charset val="128"/>
      </rPr>
      <t>個人情報などが残っていないか</t>
    </r>
    <r>
      <rPr>
        <sz val="11"/>
        <color indexed="8"/>
        <rFont val="ＭＳ Ｐゴシック"/>
        <family val="3"/>
        <charset val="128"/>
      </rPr>
      <t>確認してください。</t>
    </r>
    <rPh sb="1" eb="3">
      <t>インサツ</t>
    </rPh>
    <rPh sb="3" eb="5">
      <t>ハンイ</t>
    </rPh>
    <rPh sb="5" eb="6">
      <t>ガイ</t>
    </rPh>
    <rPh sb="9" eb="10">
      <t>ラン</t>
    </rPh>
    <rPh sb="11" eb="12">
      <t>モウ</t>
    </rPh>
    <rPh sb="22" eb="24">
      <t>チュウシュツ</t>
    </rPh>
    <rPh sb="24" eb="26">
      <t>タイショウ</t>
    </rPh>
    <rPh sb="35" eb="37">
      <t>テイシュツ</t>
    </rPh>
    <rPh sb="37" eb="38">
      <t>マエ</t>
    </rPh>
    <rPh sb="40" eb="42">
      <t>コジン</t>
    </rPh>
    <rPh sb="42" eb="44">
      <t>ジョウホウ</t>
    </rPh>
    <rPh sb="47" eb="48">
      <t>ノコ</t>
    </rPh>
    <rPh sb="54" eb="56">
      <t>カクニン</t>
    </rPh>
    <phoneticPr fontId="6"/>
  </si>
  <si>
    <t>※様式2（問い合わせ先）及び別紙７（診療実績等）以外は公開対象となります。記載内容に個人情報などがないように注意してください。</t>
    <rPh sb="5" eb="6">
      <t>ト</t>
    </rPh>
    <rPh sb="7" eb="8">
      <t>ア</t>
    </rPh>
    <rPh sb="10" eb="11">
      <t>サキ</t>
    </rPh>
    <rPh sb="12" eb="13">
      <t>オヨ</t>
    </rPh>
    <rPh sb="14" eb="16">
      <t>ベッシ</t>
    </rPh>
    <rPh sb="18" eb="20">
      <t>シンリョウ</t>
    </rPh>
    <rPh sb="20" eb="22">
      <t>ジッセキ</t>
    </rPh>
    <rPh sb="22" eb="23">
      <t>ナド</t>
    </rPh>
    <phoneticPr fontId="41"/>
  </si>
  <si>
    <t>別添ファイル</t>
    <rPh sb="0" eb="2">
      <t>ベッテン</t>
    </rPh>
    <phoneticPr fontId="6"/>
  </si>
  <si>
    <r>
      <t>・別添ファイル名には該当する</t>
    </r>
    <r>
      <rPr>
        <b/>
        <sz val="11"/>
        <color rgb="FFFF0000"/>
        <rFont val="ＭＳ Ｐゴシック"/>
        <family val="3"/>
        <charset val="128"/>
        <scheme val="minor"/>
      </rPr>
      <t>別紙番号</t>
    </r>
    <r>
      <rPr>
        <sz val="11"/>
        <color theme="1"/>
        <rFont val="ＭＳ Ｐゴシック"/>
        <family val="3"/>
        <charset val="128"/>
        <scheme val="minor"/>
      </rPr>
      <t>を頭に付けてください。　例）別紙4_別添.xls</t>
    </r>
    <rPh sb="14" eb="16">
      <t>ベッシ</t>
    </rPh>
    <rPh sb="16" eb="18">
      <t>バンゴウ</t>
    </rPh>
    <rPh sb="30" eb="31">
      <t>レイ</t>
    </rPh>
    <rPh sb="32" eb="34">
      <t>ベッシ</t>
    </rPh>
    <rPh sb="36" eb="38">
      <t>ベッテン</t>
    </rPh>
    <phoneticPr fontId="6"/>
  </si>
  <si>
    <t>※ファイル名にシート名が入っていないと何に関する別添なのか判断できず、確認の対象にならない場合があります。</t>
    <rPh sb="5" eb="6">
      <t>メイ</t>
    </rPh>
    <rPh sb="10" eb="11">
      <t>メイ</t>
    </rPh>
    <rPh sb="12" eb="13">
      <t>ハイ</t>
    </rPh>
    <rPh sb="19" eb="20">
      <t>ナニ</t>
    </rPh>
    <rPh sb="21" eb="22">
      <t>カン</t>
    </rPh>
    <rPh sb="24" eb="26">
      <t>ベッテン</t>
    </rPh>
    <rPh sb="29" eb="31">
      <t>ハンダン</t>
    </rPh>
    <rPh sb="35" eb="37">
      <t>カクニン</t>
    </rPh>
    <rPh sb="38" eb="40">
      <t>タイショウ</t>
    </rPh>
    <rPh sb="45" eb="47">
      <t>バアイ</t>
    </rPh>
    <phoneticPr fontId="6"/>
  </si>
  <si>
    <r>
      <t>・別添ファイルもPDFとして公開対象となります。</t>
    </r>
    <r>
      <rPr>
        <b/>
        <sz val="11"/>
        <color indexed="10"/>
        <rFont val="ＭＳ Ｐゴシック"/>
        <family val="3"/>
        <charset val="128"/>
      </rPr>
      <t>個人情報など非公開にしなくてはならないもの</t>
    </r>
    <r>
      <rPr>
        <b/>
        <sz val="11"/>
        <color rgb="FFFF0000"/>
        <rFont val="ＭＳ Ｐゴシック"/>
        <family val="3"/>
        <charset val="128"/>
      </rPr>
      <t>は除いてください。</t>
    </r>
    <rPh sb="24" eb="26">
      <t>コジン</t>
    </rPh>
    <rPh sb="26" eb="28">
      <t>ジョウホウ</t>
    </rPh>
    <rPh sb="30" eb="33">
      <t>ヒコウカイ</t>
    </rPh>
    <rPh sb="46" eb="47">
      <t>ノゾ</t>
    </rPh>
    <phoneticPr fontId="6"/>
  </si>
  <si>
    <t>印刷範囲外</t>
    <rPh sb="0" eb="2">
      <t>インサツ</t>
    </rPh>
    <rPh sb="2" eb="4">
      <t>ハンイ</t>
    </rPh>
    <rPh sb="4" eb="5">
      <t>ガイ</t>
    </rPh>
    <phoneticPr fontId="6"/>
  </si>
  <si>
    <t>＜提出資料一覧＞</t>
    <phoneticPr fontId="10"/>
  </si>
  <si>
    <r>
      <t>※印刷範囲外です。メモ書きとして使えますが、提出前には</t>
    </r>
    <r>
      <rPr>
        <sz val="10"/>
        <color indexed="60"/>
        <rFont val="ＭＳ Ｐゴシック"/>
        <family val="3"/>
        <charset val="128"/>
      </rPr>
      <t>個人情報などの記載がないこと</t>
    </r>
    <r>
      <rPr>
        <sz val="10"/>
        <rFont val="ＭＳ Ｐゴシック"/>
        <family val="3"/>
        <charset val="128"/>
      </rPr>
      <t>をご確認ください。</t>
    </r>
    <rPh sb="1" eb="3">
      <t>インサツ</t>
    </rPh>
    <rPh sb="3" eb="5">
      <t>ハンイ</t>
    </rPh>
    <rPh sb="5" eb="6">
      <t>ガイ</t>
    </rPh>
    <rPh sb="11" eb="12">
      <t>ガ</t>
    </rPh>
    <rPh sb="16" eb="17">
      <t>ツカ</t>
    </rPh>
    <rPh sb="22" eb="24">
      <t>テイシュツ</t>
    </rPh>
    <rPh sb="24" eb="25">
      <t>マエ</t>
    </rPh>
    <rPh sb="27" eb="29">
      <t>コジン</t>
    </rPh>
    <rPh sb="29" eb="31">
      <t>ジョウホウ</t>
    </rPh>
    <rPh sb="34" eb="36">
      <t>キサイ</t>
    </rPh>
    <rPh sb="43" eb="45">
      <t>カクニン</t>
    </rPh>
    <phoneticPr fontId="6"/>
  </si>
  <si>
    <t>様式2</t>
    <phoneticPr fontId="10"/>
  </si>
  <si>
    <t>問い合わせ先</t>
    <phoneticPr fontId="10"/>
  </si>
  <si>
    <t>様式3</t>
    <phoneticPr fontId="10"/>
  </si>
  <si>
    <t>病院基本情報</t>
    <phoneticPr fontId="10"/>
  </si>
  <si>
    <t>病院機能</t>
    <phoneticPr fontId="10"/>
  </si>
  <si>
    <t>【添付資料】</t>
    <phoneticPr fontId="10"/>
  </si>
  <si>
    <t>記載有無</t>
    <rPh sb="0" eb="2">
      <t>キサイ</t>
    </rPh>
    <rPh sb="2" eb="4">
      <t>ウム</t>
    </rPh>
    <phoneticPr fontId="10"/>
  </si>
  <si>
    <t>別添資料有無</t>
    <rPh sb="0" eb="2">
      <t>ベッテン</t>
    </rPh>
    <rPh sb="2" eb="4">
      <t>シリョウ</t>
    </rPh>
    <rPh sb="4" eb="6">
      <t>ウム</t>
    </rPh>
    <phoneticPr fontId="10"/>
  </si>
  <si>
    <t>資料番号</t>
    <phoneticPr fontId="10"/>
  </si>
  <si>
    <t>様式</t>
    <phoneticPr fontId="10"/>
  </si>
  <si>
    <t>内容</t>
    <phoneticPr fontId="10"/>
  </si>
  <si>
    <t>別紙１</t>
    <rPh sb="0" eb="2">
      <t>ベッシ</t>
    </rPh>
    <phoneticPr fontId="10"/>
  </si>
  <si>
    <t>各種小児がんの情報</t>
    <phoneticPr fontId="10"/>
  </si>
  <si>
    <t>別紙２</t>
    <rPh sb="0" eb="2">
      <t>ベッシ</t>
    </rPh>
    <phoneticPr fontId="10"/>
  </si>
  <si>
    <t>生殖機能の温存の支援を行う体制</t>
    <phoneticPr fontId="10"/>
  </si>
  <si>
    <t>別紙３</t>
    <rPh sb="0" eb="2">
      <t>ベッシ</t>
    </rPh>
    <phoneticPr fontId="10"/>
  </si>
  <si>
    <t>緩和ケアチームの組織・体制</t>
    <phoneticPr fontId="10"/>
  </si>
  <si>
    <t>別紙４</t>
    <rPh sb="0" eb="2">
      <t>ベッシ</t>
    </rPh>
    <phoneticPr fontId="10"/>
  </si>
  <si>
    <t>緩和ケア外来の状況</t>
    <rPh sb="4" eb="6">
      <t>ガイライ</t>
    </rPh>
    <phoneticPr fontId="10"/>
  </si>
  <si>
    <t>別紙５</t>
    <rPh sb="0" eb="2">
      <t>ベッシ</t>
    </rPh>
    <phoneticPr fontId="10"/>
  </si>
  <si>
    <t>緩和ケア病棟の状況</t>
    <phoneticPr fontId="10"/>
  </si>
  <si>
    <t>別紙６</t>
    <rPh sb="0" eb="2">
      <t>ベッシ</t>
    </rPh>
    <phoneticPr fontId="10"/>
  </si>
  <si>
    <t>小児がんに対して、手術、放射線療法または化学療法に携わる専門的な知識および技能を有する医師によるセカンドオピニオンを提示する体制</t>
    <rPh sb="0" eb="2">
      <t>ショウニ</t>
    </rPh>
    <phoneticPr fontId="10"/>
  </si>
  <si>
    <t>別紙７</t>
    <rPh sb="0" eb="2">
      <t>ベッシ</t>
    </rPh>
    <phoneticPr fontId="10"/>
  </si>
  <si>
    <t>診療実績等</t>
    <phoneticPr fontId="10"/>
  </si>
  <si>
    <t>別紙８</t>
    <rPh sb="0" eb="2">
      <t>ベッシ</t>
    </rPh>
    <phoneticPr fontId="10"/>
  </si>
  <si>
    <t>小児がんに関する研修の状況</t>
    <phoneticPr fontId="10"/>
  </si>
  <si>
    <t>別紙９</t>
    <rPh sb="0" eb="2">
      <t>ベッシ</t>
    </rPh>
    <phoneticPr fontId="10"/>
  </si>
  <si>
    <t>がん相談支援センターの体制、相談件数と相談支援内容</t>
  </si>
  <si>
    <t>別紙10</t>
    <rPh sb="0" eb="2">
      <t>ベッシ</t>
    </rPh>
    <phoneticPr fontId="10"/>
  </si>
  <si>
    <t>がん相談支援センターの問い合わせ窓口</t>
    <phoneticPr fontId="10"/>
  </si>
  <si>
    <t>別紙11</t>
    <rPh sb="0" eb="2">
      <t>ベッシ</t>
    </rPh>
    <phoneticPr fontId="10"/>
  </si>
  <si>
    <t>小児がん患者およびその家族が語り合うための場の設定状況</t>
    <phoneticPr fontId="10"/>
  </si>
  <si>
    <t>別紙12</t>
    <rPh sb="0" eb="2">
      <t>ベッシ</t>
    </rPh>
    <phoneticPr fontId="10"/>
  </si>
  <si>
    <t>長期滞在施設またはこれに準じる施設</t>
    <phoneticPr fontId="10"/>
  </si>
  <si>
    <t>別紙13</t>
    <rPh sb="0" eb="2">
      <t>ベッシ</t>
    </rPh>
    <phoneticPr fontId="10"/>
  </si>
  <si>
    <t>臨床研究の問い合わせ窓口</t>
    <phoneticPr fontId="10"/>
  </si>
  <si>
    <t>別紙14</t>
    <rPh sb="0" eb="2">
      <t>ベッシ</t>
    </rPh>
    <phoneticPr fontId="10"/>
  </si>
  <si>
    <t>医療の質の継続的な評価改善の取組について</t>
    <rPh sb="0" eb="2">
      <t>イリョウ</t>
    </rPh>
    <rPh sb="3" eb="4">
      <t>シツ</t>
    </rPh>
    <rPh sb="5" eb="7">
      <t>ケイゾク</t>
    </rPh>
    <rPh sb="7" eb="8">
      <t>テキ</t>
    </rPh>
    <rPh sb="9" eb="11">
      <t>ヒョウカ</t>
    </rPh>
    <rPh sb="11" eb="13">
      <t>カイゼン</t>
    </rPh>
    <rPh sb="14" eb="15">
      <t>ト</t>
    </rPh>
    <rPh sb="15" eb="16">
      <t>ク</t>
    </rPh>
    <phoneticPr fontId="10"/>
  </si>
  <si>
    <t>別紙15</t>
    <rPh sb="0" eb="2">
      <t>ベッシ</t>
    </rPh>
    <phoneticPr fontId="10"/>
  </si>
  <si>
    <t>医療安全体制</t>
    <phoneticPr fontId="10"/>
  </si>
  <si>
    <t>別紙16</t>
    <rPh sb="0" eb="2">
      <t>ベッシ</t>
    </rPh>
    <phoneticPr fontId="10"/>
  </si>
  <si>
    <t>電話</t>
  </si>
  <si>
    <t>病院名</t>
    <rPh sb="0" eb="2">
      <t>ビョウイン</t>
    </rPh>
    <rPh sb="2" eb="3">
      <t>メイ</t>
    </rPh>
    <phoneticPr fontId="6"/>
  </si>
  <si>
    <t>よみがな</t>
    <phoneticPr fontId="6"/>
  </si>
  <si>
    <t>郵便番号</t>
    <rPh sb="0" eb="4">
      <t>ユウビンバンゴウ</t>
    </rPh>
    <phoneticPr fontId="6"/>
  </si>
  <si>
    <t>〒</t>
    <phoneticPr fontId="6" type="Hiragana"/>
  </si>
  <si>
    <t>住所</t>
    <rPh sb="0" eb="2">
      <t>ジュウショ</t>
    </rPh>
    <phoneticPr fontId="6"/>
  </si>
  <si>
    <t>電話（代表）</t>
    <phoneticPr fontId="6"/>
  </si>
  <si>
    <t>FAX（代表）</t>
    <phoneticPr fontId="6"/>
  </si>
  <si>
    <t>e-mail（代表）</t>
    <phoneticPr fontId="6"/>
  </si>
  <si>
    <t>HPアドレス</t>
    <phoneticPr fontId="6"/>
  </si>
  <si>
    <t>診療科</t>
    <rPh sb="0" eb="3">
      <t>シンリョウカ</t>
    </rPh>
    <phoneticPr fontId="6"/>
  </si>
  <si>
    <t>開設診療科数</t>
    <rPh sb="0" eb="2">
      <t>カイセツ</t>
    </rPh>
    <rPh sb="2" eb="5">
      <t>シンリョウカ</t>
    </rPh>
    <rPh sb="5" eb="6">
      <t>スウ</t>
    </rPh>
    <phoneticPr fontId="6"/>
  </si>
  <si>
    <t>診療科名（具体的に記載）</t>
    <rPh sb="0" eb="3">
      <t>シンリョウカ</t>
    </rPh>
    <rPh sb="3" eb="4">
      <t>メイ</t>
    </rPh>
    <rPh sb="5" eb="8">
      <t>グタイテキ</t>
    </rPh>
    <rPh sb="9" eb="11">
      <t>キサイ</t>
    </rPh>
    <phoneticPr fontId="6"/>
  </si>
  <si>
    <t>外来診療受付時間</t>
    <phoneticPr fontId="6"/>
  </si>
  <si>
    <t>曜日</t>
    <phoneticPr fontId="6"/>
  </si>
  <si>
    <t>時間</t>
    <phoneticPr fontId="6"/>
  </si>
  <si>
    <t>時</t>
    <rPh sb="0" eb="1">
      <t>ジ</t>
    </rPh>
    <phoneticPr fontId="6"/>
  </si>
  <si>
    <t>分</t>
    <rPh sb="0" eb="1">
      <t>フン</t>
    </rPh>
    <phoneticPr fontId="6"/>
  </si>
  <si>
    <t>～</t>
    <phoneticPr fontId="6"/>
  </si>
  <si>
    <t>外来診療時間</t>
    <phoneticPr fontId="6"/>
  </si>
  <si>
    <t>休診日</t>
    <phoneticPr fontId="6"/>
  </si>
  <si>
    <t>初診時の予約</t>
    <phoneticPr fontId="6"/>
  </si>
  <si>
    <t>（すべての診療科で必要／一部の診療科で必要／不要）</t>
    <rPh sb="5" eb="8">
      <t>シンリョウカ</t>
    </rPh>
    <rPh sb="9" eb="11">
      <t>ヒツヨウ</t>
    </rPh>
    <rPh sb="12" eb="14">
      <t>イチブ</t>
    </rPh>
    <rPh sb="15" eb="18">
      <t>シンリョウカ</t>
    </rPh>
    <rPh sb="19" eb="21">
      <t>ヒツヨウ</t>
    </rPh>
    <rPh sb="22" eb="24">
      <t>フヨウ</t>
    </rPh>
    <phoneticPr fontId="6"/>
  </si>
  <si>
    <t>初診時の紹介状の要否</t>
    <phoneticPr fontId="6"/>
  </si>
  <si>
    <t>病床数　</t>
    <rPh sb="0" eb="3">
      <t>ビョウショウスウ</t>
    </rPh>
    <phoneticPr fontId="6"/>
  </si>
  <si>
    <t>総病床数</t>
    <rPh sb="0" eb="1">
      <t>ソウ</t>
    </rPh>
    <rPh sb="1" eb="4">
      <t>ビョウショウスウ</t>
    </rPh>
    <phoneticPr fontId="6"/>
  </si>
  <si>
    <t>床</t>
    <rPh sb="0" eb="1">
      <t>トコ</t>
    </rPh>
    <phoneticPr fontId="6"/>
  </si>
  <si>
    <t>人</t>
    <phoneticPr fontId="6"/>
  </si>
  <si>
    <t>日</t>
    <rPh sb="0" eb="1">
      <t>ニチ</t>
    </rPh>
    <phoneticPr fontId="6"/>
  </si>
  <si>
    <r>
      <t>外来小児がん患者数　</t>
    </r>
    <r>
      <rPr>
        <sz val="11"/>
        <rFont val="ＭＳ Ｐゴシック"/>
        <family val="3"/>
        <charset val="128"/>
      </rPr>
      <t>※４</t>
    </r>
    <phoneticPr fontId="6" type="Hiragana"/>
  </si>
  <si>
    <t>セカンドオピニオンの対応を行った小児がん患者数　※６</t>
    <phoneticPr fontId="6" type="Hiragana"/>
  </si>
  <si>
    <t>他施設から紹介され受け入れた小児がん患者数　※７</t>
    <phoneticPr fontId="6"/>
  </si>
  <si>
    <t>小児がん患者の紹介を受けた医療機関数　※８</t>
    <phoneticPr fontId="6"/>
  </si>
  <si>
    <t>機関</t>
    <phoneticPr fontId="6"/>
  </si>
  <si>
    <t>※1</t>
    <phoneticPr fontId="6" type="Hiragana"/>
  </si>
  <si>
    <t>※ 2</t>
    <phoneticPr fontId="6" type="Hiragana"/>
  </si>
  <si>
    <t>※ 3</t>
    <phoneticPr fontId="6" type="Hiragana"/>
  </si>
  <si>
    <t>※4</t>
    <phoneticPr fontId="6" type="Hiragana"/>
  </si>
  <si>
    <t>※5</t>
    <phoneticPr fontId="6" type="Hiragana"/>
  </si>
  <si>
    <t>診断時18歳以下を対象とし、総数（実数）を計上する。終末期の患者だけではなく、緩和ケアチームが検討した結果、診察・薬剤・リハビリなど診療行為の対象となった患者を含むが、カンファレンスのみを行い、実際の診療行為が行われていない患者は含まない。</t>
    <rPh sb="0" eb="2">
      <t>しんだん</t>
    </rPh>
    <rPh sb="2" eb="3">
      <t>じ</t>
    </rPh>
    <rPh sb="5" eb="6">
      <t>さい</t>
    </rPh>
    <rPh sb="6" eb="8">
      <t>いか</t>
    </rPh>
    <rPh sb="9" eb="11">
      <t>たいしょう</t>
    </rPh>
    <rPh sb="14" eb="16">
      <t>そうすう</t>
    </rPh>
    <rPh sb="17" eb="19">
      <t>じっすう</t>
    </rPh>
    <rPh sb="21" eb="23">
      <t>けいじょう</t>
    </rPh>
    <rPh sb="26" eb="29">
      <t>しゅうまつき</t>
    </rPh>
    <rPh sb="30" eb="32">
      <t>かんじゃ</t>
    </rPh>
    <rPh sb="39" eb="41">
      <t>かんわ</t>
    </rPh>
    <rPh sb="47" eb="49">
      <t>けんとう</t>
    </rPh>
    <rPh sb="51" eb="53">
      <t>けっか</t>
    </rPh>
    <rPh sb="54" eb="56">
      <t>しんさつ</t>
    </rPh>
    <rPh sb="57" eb="59">
      <t>やくざい</t>
    </rPh>
    <rPh sb="66" eb="68">
      <t>しんりょう</t>
    </rPh>
    <rPh sb="68" eb="70">
      <t>こうい</t>
    </rPh>
    <rPh sb="71" eb="73">
      <t>たいしょう</t>
    </rPh>
    <rPh sb="77" eb="79">
      <t>かんじゃ</t>
    </rPh>
    <rPh sb="80" eb="81">
      <t>ふく</t>
    </rPh>
    <rPh sb="94" eb="95">
      <t>おこな</t>
    </rPh>
    <rPh sb="97" eb="99">
      <t>じっさい</t>
    </rPh>
    <rPh sb="100" eb="102">
      <t>しんりょう</t>
    </rPh>
    <rPh sb="102" eb="104">
      <t>こうい</t>
    </rPh>
    <rPh sb="105" eb="106">
      <t>おこな</t>
    </rPh>
    <rPh sb="112" eb="114">
      <t>かんじゃ</t>
    </rPh>
    <rPh sb="115" eb="116">
      <t>ふく</t>
    </rPh>
    <phoneticPr fontId="6" type="Hiragana"/>
  </si>
  <si>
    <t>※6</t>
    <phoneticPr fontId="6" type="Hiragana"/>
  </si>
  <si>
    <t>※7</t>
    <phoneticPr fontId="6" type="Hiragana"/>
  </si>
  <si>
    <t>診断時18歳以下を対象とし、延べ数を計上する。なお、フォローアップ目的の紹介を含む。</t>
    <rPh sb="9" eb="11">
      <t>たいしょう</t>
    </rPh>
    <rPh sb="14" eb="15">
      <t>の</t>
    </rPh>
    <rPh sb="16" eb="17">
      <t>すう</t>
    </rPh>
    <rPh sb="33" eb="35">
      <t>もくてき</t>
    </rPh>
    <rPh sb="36" eb="38">
      <t>しょうかい</t>
    </rPh>
    <rPh sb="39" eb="40">
      <t>ふく</t>
    </rPh>
    <phoneticPr fontId="6" type="Hiragana"/>
  </si>
  <si>
    <t>※8</t>
    <phoneticPr fontId="6" type="Hiragana"/>
  </si>
  <si>
    <t>重複のない実数を計上する。</t>
    <rPh sb="0" eb="2">
      <t>ちょうふく</t>
    </rPh>
    <rPh sb="5" eb="7">
      <t>じっすう</t>
    </rPh>
    <rPh sb="8" eb="10">
      <t>けいじょう</t>
    </rPh>
    <phoneticPr fontId="6" type="Hiragana"/>
  </si>
  <si>
    <t>※9</t>
    <phoneticPr fontId="6" type="Hiragana"/>
  </si>
  <si>
    <t>小児がんに関する専門外来の名称</t>
    <rPh sb="0" eb="2">
      <t>ショウニ</t>
    </rPh>
    <phoneticPr fontId="6"/>
  </si>
  <si>
    <t>届出された先進医療の状況</t>
    <phoneticPr fontId="6"/>
  </si>
  <si>
    <t>先進医療への対応状況（小児がんに関するもの）</t>
    <rPh sb="11" eb="13">
      <t>ショウニ</t>
    </rPh>
    <phoneticPr fontId="6"/>
  </si>
  <si>
    <t>別紙1</t>
    <rPh sb="0" eb="2">
      <t>ベッシ</t>
    </rPh>
    <phoneticPr fontId="6"/>
  </si>
  <si>
    <t>職員数</t>
    <rPh sb="0" eb="3">
      <t>ショクインスウ</t>
    </rPh>
    <phoneticPr fontId="6"/>
  </si>
  <si>
    <t>総数（事務職員を含む）</t>
    <rPh sb="0" eb="2">
      <t>ソウスウ</t>
    </rPh>
    <rPh sb="3" eb="5">
      <t>ジム</t>
    </rPh>
    <rPh sb="5" eb="7">
      <t>ショクイン</t>
    </rPh>
    <rPh sb="8" eb="9">
      <t>フク</t>
    </rPh>
    <phoneticPr fontId="6"/>
  </si>
  <si>
    <t>人</t>
    <rPh sb="0" eb="1">
      <t>ニン</t>
    </rPh>
    <phoneticPr fontId="6"/>
  </si>
  <si>
    <t>人数</t>
    <rPh sb="0" eb="2">
      <t>ニンズウ</t>
    </rPh>
    <phoneticPr fontId="6"/>
  </si>
  <si>
    <t>うち常勤（※）</t>
    <rPh sb="2" eb="4">
      <t>ジョウキン</t>
    </rPh>
    <phoneticPr fontId="6"/>
  </si>
  <si>
    <t>※常勤とは当該医療機関で定めている1週間の就業時間すべてを勤務している者をいい、正規・非正規は問わないものとする。ただし、当該医療機関で定めている就業時間が32時間に満たない場合は、常勤とはみなさない。</t>
    <rPh sb="1" eb="3">
      <t>ジョウキン</t>
    </rPh>
    <rPh sb="5" eb="7">
      <t>トウガイ</t>
    </rPh>
    <rPh sb="7" eb="9">
      <t>イリョウ</t>
    </rPh>
    <rPh sb="9" eb="11">
      <t>キカン</t>
    </rPh>
    <rPh sb="12" eb="13">
      <t>サダ</t>
    </rPh>
    <rPh sb="18" eb="20">
      <t>シュウカン</t>
    </rPh>
    <rPh sb="21" eb="23">
      <t>シュウギョウ</t>
    </rPh>
    <rPh sb="23" eb="25">
      <t>ジカン</t>
    </rPh>
    <rPh sb="29" eb="31">
      <t>キンム</t>
    </rPh>
    <rPh sb="35" eb="36">
      <t>モノ</t>
    </rPh>
    <rPh sb="40" eb="42">
      <t>セイキ</t>
    </rPh>
    <rPh sb="43" eb="46">
      <t>ヒセイキ</t>
    </rPh>
    <rPh sb="47" eb="48">
      <t>ト</t>
    </rPh>
    <rPh sb="61" eb="63">
      <t>トウガイ</t>
    </rPh>
    <rPh sb="63" eb="65">
      <t>イリョウ</t>
    </rPh>
    <rPh sb="65" eb="67">
      <t>キカン</t>
    </rPh>
    <rPh sb="68" eb="69">
      <t>サダ</t>
    </rPh>
    <rPh sb="73" eb="75">
      <t>シュウギョウ</t>
    </rPh>
    <rPh sb="75" eb="77">
      <t>ジカン</t>
    </rPh>
    <rPh sb="80" eb="82">
      <t>ジカン</t>
    </rPh>
    <rPh sb="83" eb="84">
      <t>ミ</t>
    </rPh>
    <rPh sb="87" eb="89">
      <t>バアイ</t>
    </rPh>
    <rPh sb="91" eb="93">
      <t>ジョウキン</t>
    </rPh>
    <phoneticPr fontId="6"/>
  </si>
  <si>
    <t>人数</t>
    <rPh sb="0" eb="1">
      <t>ニン</t>
    </rPh>
    <rPh sb="1" eb="2">
      <t>スウ</t>
    </rPh>
    <phoneticPr fontId="6"/>
  </si>
  <si>
    <t>日本小児血液・がん学会　専門医</t>
    <phoneticPr fontId="6"/>
  </si>
  <si>
    <t>日本小児血液・がん学会　指導医</t>
    <phoneticPr fontId="6"/>
  </si>
  <si>
    <t>日本脳神経外科学会　脳神経外科専門</t>
    <phoneticPr fontId="6" type="Hiragana"/>
  </si>
  <si>
    <t>日本緩和医療学会　緩和医療専門医</t>
    <phoneticPr fontId="6" type="Hiragana"/>
  </si>
  <si>
    <r>
      <t>日本看護協会　皮膚・排泄ケア認定</t>
    </r>
    <r>
      <rPr>
        <sz val="11"/>
        <rFont val="ＭＳ Ｐゴシック"/>
        <family val="3"/>
        <charset val="128"/>
      </rPr>
      <t>看護師</t>
    </r>
    <phoneticPr fontId="6"/>
  </si>
  <si>
    <t>一般社団法人　日本病態栄養学会/
      公益社団法人　日本栄養士会　がん病態栄養専門管理栄養士</t>
    <phoneticPr fontId="6"/>
  </si>
  <si>
    <t>一般社団法人日本人類遺伝学会
      及び日本遺伝カウンセリング学会　認定遺伝カウンセラー</t>
    <phoneticPr fontId="6"/>
  </si>
  <si>
    <t>病院名：</t>
    <phoneticPr fontId="6"/>
  </si>
  <si>
    <t>／</t>
    <phoneticPr fontId="6"/>
  </si>
  <si>
    <t>１　診療体制</t>
    <phoneticPr fontId="6"/>
  </si>
  <si>
    <t>A
A'
B
-</t>
    <phoneticPr fontId="6"/>
  </si>
  <si>
    <t>：必須
：原則
：望ましい
：参考</t>
    <rPh sb="5" eb="7">
      <t>ゲンソク</t>
    </rPh>
    <phoneticPr fontId="6"/>
  </si>
  <si>
    <t>はい：記載内容を満たしている
いいえ：記載内容を満たしていない</t>
    <rPh sb="3" eb="5">
      <t>キサイ</t>
    </rPh>
    <rPh sb="5" eb="7">
      <t>ナイヨウ</t>
    </rPh>
    <rPh sb="8" eb="9">
      <t>ミ</t>
    </rPh>
    <rPh sb="19" eb="21">
      <t>キサイ</t>
    </rPh>
    <rPh sb="21" eb="23">
      <t>ナイヨウ</t>
    </rPh>
    <rPh sb="24" eb="25">
      <t>ミ</t>
    </rPh>
    <phoneticPr fontId="6"/>
  </si>
  <si>
    <t>Aの
充足
状況</t>
    <rPh sb="3" eb="5">
      <t>ジュウソク</t>
    </rPh>
    <rPh sb="6" eb="8">
      <t>ジョウキョウ</t>
    </rPh>
    <phoneticPr fontId="6"/>
  </si>
  <si>
    <t>（１）診療機能</t>
    <phoneticPr fontId="6"/>
  </si>
  <si>
    <t>①　集学的治療の提供体制および標準的治療等の提供</t>
    <phoneticPr fontId="6"/>
  </si>
  <si>
    <t>ア</t>
    <phoneticPr fontId="6"/>
  </si>
  <si>
    <t>小児がんについて、手術療法、放射線療法および薬物療法を効果的に組み合わせた集学的治療および緩和ケアを提供する体制を有するとともに、各学会の診療ガイドラインに準ずる標準的治療（以下「標準的治療」という。）等小児がん患者の状態に応じた適切な治療を提供している。</t>
    <phoneticPr fontId="6"/>
  </si>
  <si>
    <t>A</t>
    <phoneticPr fontId="6"/>
  </si>
  <si>
    <t>（はい／いいえ）</t>
  </si>
  <si>
    <r>
      <t>専門とするがんについて</t>
    </r>
    <r>
      <rPr>
        <b/>
        <sz val="10"/>
        <color indexed="10"/>
        <rFont val="ＭＳ Ｐゴシック"/>
        <family val="3"/>
        <charset val="128"/>
      </rPr>
      <t>別紙1</t>
    </r>
    <r>
      <rPr>
        <sz val="10"/>
        <color indexed="8"/>
        <rFont val="ＭＳ Ｐゴシック"/>
        <family val="3"/>
        <charset val="128"/>
      </rPr>
      <t>に記載すること。</t>
    </r>
    <rPh sb="0" eb="2">
      <t>センモン</t>
    </rPh>
    <rPh sb="11" eb="13">
      <t>ベッシ</t>
    </rPh>
    <rPh sb="15" eb="17">
      <t>キサイ</t>
    </rPh>
    <phoneticPr fontId="6"/>
  </si>
  <si>
    <t>イ</t>
    <phoneticPr fontId="6"/>
  </si>
  <si>
    <t>小児がん患者の病態に応じたより適切ながん医療を提供できるよう、以下のカンファレンスをそれぞれ必要に応じて定期的に開催している。また、検討した内容については、診療録に記録の上、関係者間で共有している。</t>
    <phoneticPr fontId="6"/>
  </si>
  <si>
    <t>ⅰ　</t>
    <phoneticPr fontId="6"/>
  </si>
  <si>
    <t>個別もしくは少数の診療科の医師を主体とした日常的なカンファレンス</t>
    <phoneticPr fontId="6"/>
  </si>
  <si>
    <t>ⅱ　</t>
    <phoneticPr fontId="6"/>
  </si>
  <si>
    <t>個別もしくは少数の診療科の医師に加え、看護師、薬剤師、必要に応じて公認心理師や緩和ケアチームを代表する者等を加えた、症例への対応方針を検討するカンファレンス</t>
    <phoneticPr fontId="6"/>
  </si>
  <si>
    <t>ⅲ　</t>
    <phoneticPr fontId="6"/>
  </si>
  <si>
    <t>手術、放射線診断、放射線治療、薬物療法、病理診断及び緩和ケア等に携わる専門的な知識及び技能を有する医師とその他の専門を異にする医師等による、骨転移・原発不明がん・希少がんなどに関して臓器横断的に小児がん患者の診断及び治療方針等を意見交換・共有・検討・確認等するためのカンファレンス</t>
    <phoneticPr fontId="6"/>
  </si>
  <si>
    <t>ⅳ　</t>
    <phoneticPr fontId="6"/>
  </si>
  <si>
    <t>臨床倫理的、社会的な問題を解決するための、具体的な事例に則した、患者支援の充実や多職種間の連携強化を目的とした院内全体の多職種によるカンファレンス</t>
    <phoneticPr fontId="6"/>
  </si>
  <si>
    <t>-</t>
    <phoneticPr fontId="6"/>
  </si>
  <si>
    <t>回</t>
    <rPh sb="0" eb="1">
      <t>カイ</t>
    </rPh>
    <phoneticPr fontId="6"/>
  </si>
  <si>
    <t>ウ</t>
    <phoneticPr fontId="6"/>
  </si>
  <si>
    <t>自ら病歴を確保・保存することや疾病理解、健康管理などに関した患者教育、患者啓発に努めている。</t>
    <phoneticPr fontId="6"/>
  </si>
  <si>
    <t>長期フォローアップ外来（小児がん経験者の健康管理、晩期合併症の予防、疾病の早期発見・早期治療のための外来）を開設している。</t>
    <rPh sb="0" eb="2">
      <t>チョウキ</t>
    </rPh>
    <rPh sb="9" eb="11">
      <t>ガイライ</t>
    </rPh>
    <rPh sb="34" eb="36">
      <t>シッペイ</t>
    </rPh>
    <rPh sb="50" eb="52">
      <t>ガイライ</t>
    </rPh>
    <phoneticPr fontId="6"/>
  </si>
  <si>
    <t>エ</t>
    <phoneticPr fontId="6"/>
  </si>
  <si>
    <t>オ</t>
    <phoneticPr fontId="6"/>
  </si>
  <si>
    <t>急変時等の緊急時に小児がん患者が入院できる体制を確保している。</t>
    <phoneticPr fontId="6"/>
  </si>
  <si>
    <t>カ</t>
    <phoneticPr fontId="6"/>
  </si>
  <si>
    <t>自施設において、がん・生殖医療に関する意思決定支援を行うことができる診療従事者の配置・育成に努めている。</t>
    <phoneticPr fontId="6"/>
  </si>
  <si>
    <r>
      <t>生殖機能の温存の支援を行った患者数やその体制について</t>
    </r>
    <r>
      <rPr>
        <b/>
        <sz val="10"/>
        <color rgb="FFFF0000"/>
        <rFont val="ＭＳ Ｐゴシック"/>
        <family val="3"/>
        <charset val="128"/>
        <scheme val="minor"/>
      </rPr>
      <t>別紙2</t>
    </r>
    <r>
      <rPr>
        <sz val="10"/>
        <color theme="1"/>
        <rFont val="ＭＳ Ｐゴシック"/>
        <family val="3"/>
        <charset val="128"/>
        <scheme val="minor"/>
      </rPr>
      <t>に記載すること。</t>
    </r>
    <rPh sb="11" eb="12">
      <t>オコナ</t>
    </rPh>
    <rPh sb="14" eb="17">
      <t>カンジャスウ</t>
    </rPh>
    <rPh sb="30" eb="32">
      <t>キサイ</t>
    </rPh>
    <phoneticPr fontId="6"/>
  </si>
  <si>
    <t>別紙２</t>
    <rPh sb="0" eb="2">
      <t>ベッシ</t>
    </rPh>
    <phoneticPr fontId="6"/>
  </si>
  <si>
    <t>キ</t>
    <phoneticPr fontId="6"/>
  </si>
  <si>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rPh sb="2" eb="5">
      <t>テキヨウガイ</t>
    </rPh>
    <phoneticPr fontId="6"/>
  </si>
  <si>
    <t>②　薬物療法の提供体制</t>
    <rPh sb="7" eb="9">
      <t>テイキョウ</t>
    </rPh>
    <rPh sb="9" eb="11">
      <t>タイセイ</t>
    </rPh>
    <phoneticPr fontId="6"/>
  </si>
  <si>
    <t>薬物療法のレジメンを審査し、組織的に管理する委員会を設置している。</t>
    <phoneticPr fontId="6"/>
  </si>
  <si>
    <t>（はい／いいえ）</t>
    <phoneticPr fontId="6"/>
  </si>
  <si>
    <t>③　緩和ケアの提供体制</t>
    <phoneticPr fontId="6"/>
  </si>
  <si>
    <t>小児がん診療に携わる全ての診療従事者により、全ての小児がん患者に対し適切な緩和ケアが提供される体制を整備している。</t>
    <rPh sb="0" eb="1">
      <t>チイ</t>
    </rPh>
    <phoneticPr fontId="6"/>
  </si>
  <si>
    <t>上記を支援するために、組織上明確に位置付けられた緩和ケアチームを整備している。</t>
    <rPh sb="0" eb="2">
      <t>ジョウキ</t>
    </rPh>
    <phoneticPr fontId="6"/>
  </si>
  <si>
    <r>
      <t>緩和ケアチームの組織・体制について</t>
    </r>
    <r>
      <rPr>
        <b/>
        <sz val="10"/>
        <color indexed="10"/>
        <rFont val="ＭＳ Ｐゴシック"/>
        <family val="3"/>
        <charset val="128"/>
      </rPr>
      <t>別紙3</t>
    </r>
    <r>
      <rPr>
        <sz val="10"/>
        <color indexed="8"/>
        <rFont val="ＭＳ Ｐゴシック"/>
        <family val="3"/>
        <charset val="128"/>
      </rPr>
      <t>に記載すること。</t>
    </r>
    <rPh sb="0" eb="2">
      <t>カンワ</t>
    </rPh>
    <rPh sb="8" eb="10">
      <t>ソシキ</t>
    </rPh>
    <rPh sb="11" eb="13">
      <t>タイセイ</t>
    </rPh>
    <rPh sb="17" eb="19">
      <t>ベッシ</t>
    </rPh>
    <rPh sb="21" eb="23">
      <t>キサイ</t>
    </rPh>
    <phoneticPr fontId="6"/>
  </si>
  <si>
    <t>別紙３</t>
    <rPh sb="0" eb="2">
      <t>ベッシ</t>
    </rPh>
    <phoneticPr fontId="6"/>
  </si>
  <si>
    <t>外来において専門的な小児の緩和ケアを提供できる体制を整備している。</t>
    <phoneticPr fontId="6"/>
  </si>
  <si>
    <t>B</t>
    <phoneticPr fontId="6"/>
  </si>
  <si>
    <r>
      <t>緩和ケア外来について</t>
    </r>
    <r>
      <rPr>
        <b/>
        <sz val="10"/>
        <color indexed="10"/>
        <rFont val="ＭＳ Ｐゴシック"/>
        <family val="3"/>
        <charset val="128"/>
      </rPr>
      <t>別紙4</t>
    </r>
    <r>
      <rPr>
        <sz val="10"/>
        <color indexed="8"/>
        <rFont val="ＭＳ Ｐゴシック"/>
        <family val="3"/>
        <charset val="128"/>
      </rPr>
      <t>に記載すること。</t>
    </r>
    <rPh sb="0" eb="2">
      <t>カンワ</t>
    </rPh>
    <rPh sb="4" eb="6">
      <t>ガイライ</t>
    </rPh>
    <rPh sb="10" eb="12">
      <t>ベッシ</t>
    </rPh>
    <rPh sb="14" eb="16">
      <t>キサイ</t>
    </rPh>
    <phoneticPr fontId="6"/>
  </si>
  <si>
    <t>別紙４</t>
    <rPh sb="0" eb="2">
      <t>ベッシ</t>
    </rPh>
    <phoneticPr fontId="6"/>
  </si>
  <si>
    <t>緩和ケアチーム並びに必要に応じて主治医および看護師等が参加する症状緩和に関するカンファレンスを定期的に開催している。</t>
    <phoneticPr fontId="6"/>
  </si>
  <si>
    <t>院内の見やすい場所に緩和ケアチームによる診察が受けられる旨の掲示をするなど、小児がん患者およびその家族等に対し必要な情報提供を行っている。</t>
    <phoneticPr fontId="6"/>
  </si>
  <si>
    <t>情報提供の手段について簡潔に記載すること（例：医療機関のwebサイトに掲載）</t>
    <rPh sb="0" eb="2">
      <t>ジョウホウ</t>
    </rPh>
    <rPh sb="2" eb="4">
      <t>テイキョウ</t>
    </rPh>
    <rPh sb="5" eb="7">
      <t>シュダン</t>
    </rPh>
    <rPh sb="11" eb="13">
      <t>カンケツ</t>
    </rPh>
    <rPh sb="14" eb="16">
      <t>キサイ</t>
    </rPh>
    <rPh sb="21" eb="22">
      <t>レイ</t>
    </rPh>
    <rPh sb="23" eb="25">
      <t>イリョウ</t>
    </rPh>
    <rPh sb="25" eb="27">
      <t>キカン</t>
    </rPh>
    <rPh sb="35" eb="37">
      <t>ケイサイ</t>
    </rPh>
    <phoneticPr fontId="6"/>
  </si>
  <si>
    <r>
      <t>緩和ケア病棟について</t>
    </r>
    <r>
      <rPr>
        <b/>
        <sz val="10"/>
        <color indexed="10"/>
        <rFont val="ＭＳ Ｐゴシック"/>
        <family val="3"/>
        <charset val="128"/>
      </rPr>
      <t>別紙5</t>
    </r>
    <r>
      <rPr>
        <sz val="10"/>
        <color indexed="8"/>
        <rFont val="ＭＳ Ｐゴシック"/>
        <family val="3"/>
        <charset val="128"/>
      </rPr>
      <t>に記載すること。</t>
    </r>
    <rPh sb="0" eb="2">
      <t>カンワ</t>
    </rPh>
    <rPh sb="4" eb="6">
      <t>ビョウトウ</t>
    </rPh>
    <rPh sb="10" eb="12">
      <t>ベッシ</t>
    </rPh>
    <rPh sb="14" eb="16">
      <t>キサイ</t>
    </rPh>
    <phoneticPr fontId="6"/>
  </si>
  <si>
    <t>別紙５</t>
    <rPh sb="0" eb="2">
      <t>ベッシ</t>
    </rPh>
    <phoneticPr fontId="6"/>
  </si>
  <si>
    <t>④　地域連携の推進体制</t>
    <phoneticPr fontId="6"/>
  </si>
  <si>
    <t>⑤　セカンドオピニオンの提示体制</t>
    <phoneticPr fontId="6"/>
  </si>
  <si>
    <t>医師からの診断結果や病状の説明時及び治療方針の決定時等において、すべての小児がん患者とその家族に対して、他施設でセカンドオピニオンを受けられることについて説明している。</t>
    <phoneticPr fontId="6"/>
  </si>
  <si>
    <t>その際、心理的な障壁を取り除くことができるよう留意している。</t>
    <phoneticPr fontId="6"/>
  </si>
  <si>
    <t>小児がんについて、手術療法、放射線療法又は薬物療法に携わる専門的な知識及び技能を有する医師によるセカンドオピニオンを提示する体制を有している。</t>
    <phoneticPr fontId="6"/>
  </si>
  <si>
    <t>セカンドオピニオンを提示する場合に、必要に応じてオンラインでの相談を受け付けることができる体制を確保している。</t>
    <phoneticPr fontId="6"/>
  </si>
  <si>
    <r>
      <t>セカンドオピニオンの提示体制、</t>
    </r>
    <r>
      <rPr>
        <sz val="10"/>
        <color indexed="8"/>
        <rFont val="ＭＳ Ｐゴシック"/>
        <family val="3"/>
        <charset val="128"/>
      </rPr>
      <t>問い合わせ窓口について</t>
    </r>
    <r>
      <rPr>
        <b/>
        <sz val="10"/>
        <color indexed="10"/>
        <rFont val="ＭＳ Ｐゴシック"/>
        <family val="3"/>
        <charset val="128"/>
      </rPr>
      <t>別紙6</t>
    </r>
    <r>
      <rPr>
        <sz val="10"/>
        <color indexed="8"/>
        <rFont val="ＭＳ Ｐゴシック"/>
        <family val="3"/>
        <charset val="128"/>
      </rPr>
      <t>に記載すること。</t>
    </r>
    <rPh sb="10" eb="12">
      <t>テイジ</t>
    </rPh>
    <rPh sb="12" eb="14">
      <t>タイセイ</t>
    </rPh>
    <rPh sb="15" eb="16">
      <t>ト</t>
    </rPh>
    <rPh sb="17" eb="18">
      <t>ア</t>
    </rPh>
    <phoneticPr fontId="6"/>
  </si>
  <si>
    <t>別紙６</t>
    <rPh sb="0" eb="2">
      <t>ベッシ</t>
    </rPh>
    <phoneticPr fontId="6"/>
  </si>
  <si>
    <t>（２）診療従事者</t>
    <rPh sb="3" eb="5">
      <t>シンリョウ</t>
    </rPh>
    <rPh sb="5" eb="8">
      <t>ジュウジシャ</t>
    </rPh>
    <phoneticPr fontId="6"/>
  </si>
  <si>
    <t>用語の定義：
専任：当該診療の実施担当者で、その他の診療を兼任していても差し支えないが、就業時間の少なくとも５割以上、当該診療に従事しているもの。
専従：就業時間の少なくとも８割以上、当該診療に専ら従事しているもの。
　※専任の人数には、専従も含めて記載すること。</t>
    <phoneticPr fontId="6"/>
  </si>
  <si>
    <t>①　専門的な知識および技能を有する医師の配置</t>
    <phoneticPr fontId="6"/>
  </si>
  <si>
    <t>小児がんの薬物療法に携わる専門的な知識および技能を有する医師の人数。</t>
    <rPh sb="0" eb="2">
      <t>ショウニ</t>
    </rPh>
    <phoneticPr fontId="6"/>
  </si>
  <si>
    <t>上記アの医師のうち専任の人数</t>
    <rPh sb="0" eb="2">
      <t>ジョウキ</t>
    </rPh>
    <phoneticPr fontId="6"/>
  </si>
  <si>
    <r>
      <t>人</t>
    </r>
    <r>
      <rPr>
        <sz val="11"/>
        <color rgb="FFFF0000"/>
        <rFont val="ＭＳ Ｐゴシック"/>
        <family val="3"/>
        <charset val="128"/>
        <scheme val="minor"/>
      </rPr>
      <t>　１人以上</t>
    </r>
    <rPh sb="0" eb="1">
      <t>ニン</t>
    </rPh>
    <rPh sb="3" eb="4">
      <t>ニン</t>
    </rPh>
    <rPh sb="4" eb="6">
      <t>イジョウ</t>
    </rPh>
    <phoneticPr fontId="6"/>
  </si>
  <si>
    <t>上記アの医師のうち専任かつ常勤の人数</t>
    <rPh sb="9" eb="11">
      <t>センニン</t>
    </rPh>
    <rPh sb="16" eb="18">
      <t>ニンズウ</t>
    </rPh>
    <phoneticPr fontId="6"/>
  </si>
  <si>
    <t>A'</t>
    <phoneticPr fontId="6"/>
  </si>
  <si>
    <t>上記アの医師のうち専従の人数</t>
    <phoneticPr fontId="6"/>
  </si>
  <si>
    <t>上記アの医師のうち専従かつ常勤の人数</t>
    <phoneticPr fontId="6"/>
  </si>
  <si>
    <t>小児の手術に携わる、小児がん手術に関して専門的な知識及び技能を有する医師の人数。</t>
    <rPh sb="37" eb="39">
      <t>ニンズウ</t>
    </rPh>
    <phoneticPr fontId="6"/>
  </si>
  <si>
    <t>上記イの医師のうち専任の人数</t>
    <rPh sb="0" eb="2">
      <t>ジョウキ</t>
    </rPh>
    <rPh sb="4" eb="6">
      <t>イシ</t>
    </rPh>
    <rPh sb="9" eb="11">
      <t>センニン</t>
    </rPh>
    <rPh sb="12" eb="14">
      <t>ニンズウ</t>
    </rPh>
    <phoneticPr fontId="6"/>
  </si>
  <si>
    <t>上記イの医師のうち専任かつ常勤の人数</t>
    <rPh sb="0" eb="2">
      <t>ジョウキ</t>
    </rPh>
    <rPh sb="4" eb="6">
      <t>イシ</t>
    </rPh>
    <rPh sb="9" eb="11">
      <t>センニン</t>
    </rPh>
    <rPh sb="13" eb="15">
      <t>ジョウキン</t>
    </rPh>
    <rPh sb="16" eb="18">
      <t>ニンズウ</t>
    </rPh>
    <phoneticPr fontId="6"/>
  </si>
  <si>
    <t>上記イの医師のうち専従の人数</t>
    <rPh sb="0" eb="2">
      <t>ジョウキ</t>
    </rPh>
    <rPh sb="4" eb="6">
      <t>イシ</t>
    </rPh>
    <rPh sb="9" eb="11">
      <t>センジュウ</t>
    </rPh>
    <rPh sb="12" eb="14">
      <t>ニンズウ</t>
    </rPh>
    <phoneticPr fontId="6"/>
  </si>
  <si>
    <t>上記イの医師のうち専従かつ常勤の人数</t>
    <rPh sb="0" eb="2">
      <t>ジョウキ</t>
    </rPh>
    <rPh sb="4" eb="6">
      <t>イシ</t>
    </rPh>
    <rPh sb="9" eb="11">
      <t>センジュウ</t>
    </rPh>
    <rPh sb="13" eb="15">
      <t>ジョウキン</t>
    </rPh>
    <rPh sb="16" eb="18">
      <t>ニンズウ</t>
    </rPh>
    <phoneticPr fontId="6"/>
  </si>
  <si>
    <t>小児がんの放射線療法に携わる専門的な知識および技能を有する医師の人数。</t>
    <rPh sb="0" eb="2">
      <t>ショウニ</t>
    </rPh>
    <rPh sb="8" eb="10">
      <t>リョウホウ</t>
    </rPh>
    <phoneticPr fontId="6"/>
  </si>
  <si>
    <t>上記ウの医師のうち常勤の人数</t>
    <rPh sb="0" eb="2">
      <t>ジョウキ</t>
    </rPh>
    <rPh sb="4" eb="6">
      <t>イシ</t>
    </rPh>
    <rPh sb="9" eb="11">
      <t>ジョウキン</t>
    </rPh>
    <rPh sb="12" eb="14">
      <t>ニンズウ</t>
    </rPh>
    <phoneticPr fontId="6"/>
  </si>
  <si>
    <t>緩和ケアチームの、身体症状の緩和に携わる専門的な知識および技能を有する医師の人数。</t>
    <phoneticPr fontId="6"/>
  </si>
  <si>
    <t>緩和ケアチームの、精神症状の緩和に携わる専門的な知識および技能を有する医師の人数。</t>
    <phoneticPr fontId="6"/>
  </si>
  <si>
    <t>病理診断に携わる医師の人数。</t>
    <phoneticPr fontId="6"/>
  </si>
  <si>
    <t>病理診断に携わる医師のうち専従の人数</t>
    <rPh sb="13" eb="15">
      <t>センジュウ</t>
    </rPh>
    <phoneticPr fontId="6"/>
  </si>
  <si>
    <t>病理診断に携わる医師のうち専従かつ常勤の人数</t>
  </si>
  <si>
    <t>②　専門的な知識及び技能を有する医師以外の診療従事者の配置</t>
    <phoneticPr fontId="6"/>
  </si>
  <si>
    <t>小児がんに係る放射線療法に携わる診療放射線技師の人数。</t>
    <rPh sb="0" eb="2">
      <t>ショウニ</t>
    </rPh>
    <rPh sb="5" eb="6">
      <t>カカ</t>
    </rPh>
    <phoneticPr fontId="6"/>
  </si>
  <si>
    <t>放射線療法に携わる診療放射線技師のうち常勤の人数</t>
    <phoneticPr fontId="6"/>
  </si>
  <si>
    <t>小児がんに係る放射線療法における機器の精度管理、照射計画の検証、照射計画補助作業等に携わる技術者等の人数。</t>
    <phoneticPr fontId="6"/>
  </si>
  <si>
    <t>放射線療法における機器の精度管理、照射計画の検証、照射計画補助作業等に携わる技術者等のうち常勤の人数</t>
    <phoneticPr fontId="6"/>
  </si>
  <si>
    <t>小児がんに係る薬物療法に携わる専門的な知識および技能を有する薬剤師の人数。</t>
    <phoneticPr fontId="6"/>
  </si>
  <si>
    <t>薬物療法に携わる専門的な知識および技能を有する薬剤師のうち常勤の人数</t>
    <rPh sb="29" eb="31">
      <t>ジョウキン</t>
    </rPh>
    <phoneticPr fontId="6"/>
  </si>
  <si>
    <t>小児がんに係る緩和ケアチームの、緩和ケアに携わる専門的な知識および技能を有する看護師の人数。</t>
    <phoneticPr fontId="6"/>
  </si>
  <si>
    <t>緩和ケアチームの、緩和ケアに携わる専門的な知識および技能を有する看護師の常勤の人数</t>
    <rPh sb="36" eb="38">
      <t>ジョウキン</t>
    </rPh>
    <rPh sb="39" eb="41">
      <t>ニンズウ</t>
    </rPh>
    <phoneticPr fontId="6"/>
  </si>
  <si>
    <t>緩和ケアチームに協力する薬剤師の人数</t>
    <phoneticPr fontId="6"/>
  </si>
  <si>
    <t>緩和ケアチームに協力する公認心理師の人数</t>
    <rPh sb="12" eb="14">
      <t>コウニン</t>
    </rPh>
    <rPh sb="14" eb="16">
      <t>シンリ</t>
    </rPh>
    <rPh sb="16" eb="17">
      <t>シ</t>
    </rPh>
    <phoneticPr fontId="6"/>
  </si>
  <si>
    <t>小児がんに係る細胞診断に関する業務に携わる者の人数。</t>
    <phoneticPr fontId="6"/>
  </si>
  <si>
    <t>小児看護やがん看護に関する専門的な知識および技能を有する小児がんに係る業務に携わる専門看護師または認定看護師の人数。</t>
    <rPh sb="35" eb="37">
      <t>ギョウム</t>
    </rPh>
    <rPh sb="38" eb="39">
      <t>タズサ</t>
    </rPh>
    <phoneticPr fontId="6"/>
  </si>
  <si>
    <t>　　　うち小児がん看護に関する知識や技能を習得している者の人数</t>
    <rPh sb="27" eb="28">
      <t>モノ</t>
    </rPh>
    <rPh sb="29" eb="31">
      <t>ニンズウ</t>
    </rPh>
    <phoneticPr fontId="6"/>
  </si>
  <si>
    <t>小児がんに係る療養支援等を行う者の人数について</t>
    <rPh sb="0" eb="2">
      <t>ショウニ</t>
    </rPh>
    <rPh sb="5" eb="6">
      <t>カカ</t>
    </rPh>
    <rPh sb="7" eb="9">
      <t>リョウヨウ</t>
    </rPh>
    <rPh sb="9" eb="11">
      <t>シエン</t>
    </rPh>
    <rPh sb="11" eb="12">
      <t>ナド</t>
    </rPh>
    <rPh sb="13" eb="14">
      <t>オコナ</t>
    </rPh>
    <rPh sb="15" eb="16">
      <t>モノ</t>
    </rPh>
    <rPh sb="17" eb="19">
      <t>ニンズウ</t>
    </rPh>
    <phoneticPr fontId="6"/>
  </si>
  <si>
    <t>小児科領域に関する専門的な知識及び技能を有する公認心理師等の医療心理に携わる者の人数</t>
    <rPh sb="23" eb="25">
      <t>コウニン</t>
    </rPh>
    <rPh sb="25" eb="27">
      <t>シンリ</t>
    </rPh>
    <rPh sb="27" eb="28">
      <t>シ</t>
    </rPh>
    <rPh sb="28" eb="29">
      <t>トウ</t>
    </rPh>
    <rPh sb="30" eb="32">
      <t>イリョウ</t>
    </rPh>
    <rPh sb="32" eb="34">
      <t>シンリ</t>
    </rPh>
    <rPh sb="35" eb="36">
      <t>タズサ</t>
    </rPh>
    <rPh sb="38" eb="39">
      <t>モノ</t>
    </rPh>
    <phoneticPr fontId="6"/>
  </si>
  <si>
    <t>医療心理に携わる者の内訳を記載してください。（公認心理師と臨床心理士の両方の資格を有する者は両方に計上してください。）</t>
    <rPh sb="0" eb="2">
      <t>イリョウ</t>
    </rPh>
    <rPh sb="2" eb="4">
      <t>シンリ</t>
    </rPh>
    <rPh sb="5" eb="6">
      <t>タズサ</t>
    </rPh>
    <rPh sb="8" eb="9">
      <t>モノ</t>
    </rPh>
    <rPh sb="10" eb="12">
      <t>ウチワケ</t>
    </rPh>
    <rPh sb="13" eb="15">
      <t>キサイ</t>
    </rPh>
    <rPh sb="23" eb="25">
      <t>コウニン</t>
    </rPh>
    <rPh sb="25" eb="27">
      <t>シンリ</t>
    </rPh>
    <rPh sb="27" eb="28">
      <t>シ</t>
    </rPh>
    <rPh sb="29" eb="31">
      <t>リンショウ</t>
    </rPh>
    <rPh sb="31" eb="34">
      <t>シンリシ</t>
    </rPh>
    <rPh sb="35" eb="37">
      <t>リョウホウ</t>
    </rPh>
    <rPh sb="38" eb="40">
      <t>シカク</t>
    </rPh>
    <rPh sb="41" eb="42">
      <t>ユウ</t>
    </rPh>
    <rPh sb="44" eb="45">
      <t>モノ</t>
    </rPh>
    <rPh sb="46" eb="48">
      <t>リョウホウ</t>
    </rPh>
    <rPh sb="49" eb="51">
      <t>ケイジョウ</t>
    </rPh>
    <phoneticPr fontId="6"/>
  </si>
  <si>
    <t>小児科領域に関する専門的な知識及び技能を有する医療心理に携わる者のうち、公認心理師の人数</t>
    <rPh sb="36" eb="38">
      <t>コウニン</t>
    </rPh>
    <rPh sb="38" eb="40">
      <t>シンリ</t>
    </rPh>
    <rPh sb="40" eb="41">
      <t>シ</t>
    </rPh>
    <rPh sb="42" eb="44">
      <t>ニンズウ</t>
    </rPh>
    <phoneticPr fontId="6"/>
  </si>
  <si>
    <t>小児科領域に関する専門的な知識及び技能を有する医療心理に携わる者のうち、臨床心理士の人数</t>
    <rPh sb="36" eb="38">
      <t>リンショウ</t>
    </rPh>
    <rPh sb="38" eb="41">
      <t>シンリシ</t>
    </rPh>
    <phoneticPr fontId="6"/>
  </si>
  <si>
    <t>小児科領域に関する専門的な知識及び技能を有する保育士の人数</t>
    <rPh sb="23" eb="26">
      <t>ホイクシ</t>
    </rPh>
    <rPh sb="27" eb="29">
      <t>ニンズウ</t>
    </rPh>
    <phoneticPr fontId="6"/>
  </si>
  <si>
    <t>小児科領域に関する専門的な知識及び技能を有する社会福祉士もしくは精神保健福祉士の人数</t>
    <rPh sb="32" eb="34">
      <t>セイシン</t>
    </rPh>
    <rPh sb="34" eb="36">
      <t>ホケン</t>
    </rPh>
    <rPh sb="36" eb="39">
      <t>フクシシ</t>
    </rPh>
    <phoneticPr fontId="6"/>
  </si>
  <si>
    <t>医療環境にある子どもや家族への療養支援に関する専門的な知識及び技能を有する者の人数</t>
    <rPh sb="15" eb="17">
      <t>リョウヨウ</t>
    </rPh>
    <rPh sb="17" eb="19">
      <t>シエン</t>
    </rPh>
    <rPh sb="20" eb="21">
      <t>カン</t>
    </rPh>
    <rPh sb="23" eb="26">
      <t>センモンテキ</t>
    </rPh>
    <rPh sb="27" eb="29">
      <t>チシキ</t>
    </rPh>
    <rPh sb="29" eb="30">
      <t>オヨ</t>
    </rPh>
    <rPh sb="31" eb="33">
      <t>ギノウ</t>
    </rPh>
    <rPh sb="34" eb="35">
      <t>ユウ</t>
    </rPh>
    <rPh sb="37" eb="38">
      <t>モノ</t>
    </rPh>
    <rPh sb="39" eb="41">
      <t>ニンズウ</t>
    </rPh>
    <phoneticPr fontId="6"/>
  </si>
  <si>
    <t>小児がんの患者及び家族の療育を支援する、子ども療養支援士の人数</t>
    <rPh sb="20" eb="21">
      <t>コ</t>
    </rPh>
    <rPh sb="23" eb="25">
      <t>リョウヨウ</t>
    </rPh>
    <rPh sb="25" eb="27">
      <t>シエン</t>
    </rPh>
    <rPh sb="27" eb="28">
      <t>シ</t>
    </rPh>
    <rPh sb="29" eb="31">
      <t>ニンズウ</t>
    </rPh>
    <phoneticPr fontId="6"/>
  </si>
  <si>
    <t>（３）その他の環境整備等</t>
    <rPh sb="5" eb="6">
      <t>ホカ</t>
    </rPh>
    <rPh sb="7" eb="9">
      <t>カンキョウ</t>
    </rPh>
    <rPh sb="9" eb="11">
      <t>セイビ</t>
    </rPh>
    <rPh sb="11" eb="12">
      <t>ナド</t>
    </rPh>
    <phoneticPr fontId="6"/>
  </si>
  <si>
    <t>①</t>
    <phoneticPr fontId="6"/>
  </si>
  <si>
    <t>放射線療法に関する機器を設置すること。ただし、当該機器は、リニアックなど、体外照射を行うための機器であること。</t>
    <phoneticPr fontId="6"/>
  </si>
  <si>
    <t>②</t>
    <phoneticPr fontId="6"/>
  </si>
  <si>
    <t>小児患者に対応できる集中治療室を設置している。</t>
    <rPh sb="0" eb="2">
      <t>ショウニ</t>
    </rPh>
    <rPh sb="2" eb="4">
      <t>カンジャ</t>
    </rPh>
    <rPh sb="5" eb="7">
      <t>タイオウ</t>
    </rPh>
    <phoneticPr fontId="6"/>
  </si>
  <si>
    <t>集中治療室を設置している場合、一般向けの特定集中治療室（ICU）の数</t>
    <phoneticPr fontId="6"/>
  </si>
  <si>
    <t>集中治療室を設置している場合、小児専門の特定集中治療室（PICU）の数</t>
    <phoneticPr fontId="6"/>
  </si>
  <si>
    <t>③</t>
    <phoneticPr fontId="6"/>
  </si>
  <si>
    <t>患者とその家族が利用可能なインターネット環境を整備している。</t>
    <phoneticPr fontId="6"/>
  </si>
  <si>
    <t>（４）診療実績</t>
    <phoneticPr fontId="6"/>
  </si>
  <si>
    <r>
      <t>診療実績等について</t>
    </r>
    <r>
      <rPr>
        <b/>
        <sz val="10"/>
        <color indexed="10"/>
        <rFont val="ＭＳ Ｐゴシック"/>
        <family val="3"/>
        <charset val="128"/>
      </rPr>
      <t>別紙1</t>
    </r>
    <r>
      <rPr>
        <sz val="10"/>
        <rFont val="ＭＳ Ｐゴシック"/>
        <family val="3"/>
        <charset val="128"/>
      </rPr>
      <t>および</t>
    </r>
    <r>
      <rPr>
        <b/>
        <sz val="10"/>
        <color indexed="10"/>
        <rFont val="ＭＳ Ｐゴシック"/>
        <family val="3"/>
        <charset val="128"/>
      </rPr>
      <t>別紙7</t>
    </r>
    <r>
      <rPr>
        <sz val="10"/>
        <color indexed="8"/>
        <rFont val="ＭＳ Ｐゴシック"/>
        <family val="3"/>
        <charset val="128"/>
      </rPr>
      <t>に記載すること。</t>
    </r>
    <rPh sb="0" eb="2">
      <t>シンリョウ</t>
    </rPh>
    <rPh sb="2" eb="4">
      <t>ジッセキ</t>
    </rPh>
    <rPh sb="4" eb="5">
      <t>トウ</t>
    </rPh>
    <rPh sb="9" eb="11">
      <t>ベッシ</t>
    </rPh>
    <rPh sb="19" eb="21">
      <t>キサイ</t>
    </rPh>
    <phoneticPr fontId="6"/>
  </si>
  <si>
    <t>別紙1
別紙7</t>
    <phoneticPr fontId="6"/>
  </si>
  <si>
    <t>２　人材育成等</t>
    <rPh sb="2" eb="4">
      <t>ジンザイ</t>
    </rPh>
    <rPh sb="4" eb="6">
      <t>イクセイ</t>
    </rPh>
    <rPh sb="6" eb="7">
      <t>ナド</t>
    </rPh>
    <phoneticPr fontId="6"/>
  </si>
  <si>
    <t>（１）自施設において、１に掲げる診療体制その他要件に関連する取組のために必要な人材の確保や育成に積極的に取り組んでいる。</t>
    <phoneticPr fontId="6"/>
  </si>
  <si>
    <t>特に、診療の質を高めるために必要な学会が認定する資格等の取得についても積極的に支援している。</t>
    <phoneticPr fontId="6"/>
  </si>
  <si>
    <t>学会・教育・研修活動のための予算が計上されている。</t>
    <rPh sb="0" eb="2">
      <t>ガッカイ</t>
    </rPh>
    <rPh sb="3" eb="5">
      <t>キョウイク</t>
    </rPh>
    <rPh sb="6" eb="8">
      <t>ケンシュウ</t>
    </rPh>
    <rPh sb="8" eb="10">
      <t>カツドウ</t>
    </rPh>
    <rPh sb="14" eb="16">
      <t>ヨサン</t>
    </rPh>
    <rPh sb="17" eb="19">
      <t>ケイジョウ</t>
    </rPh>
    <phoneticPr fontId="6"/>
  </si>
  <si>
    <t>論文発表、学会発表等を病院業績集等で報告している。</t>
    <rPh sb="0" eb="2">
      <t>ロンブン</t>
    </rPh>
    <rPh sb="2" eb="4">
      <t>ハッピョウ</t>
    </rPh>
    <rPh sb="5" eb="7">
      <t>ガッカイ</t>
    </rPh>
    <rPh sb="7" eb="9">
      <t>ハッピョウ</t>
    </rPh>
    <rPh sb="9" eb="10">
      <t>トウ</t>
    </rPh>
    <rPh sb="11" eb="13">
      <t>ビョウイン</t>
    </rPh>
    <rPh sb="13" eb="15">
      <t>ギョウセキ</t>
    </rPh>
    <rPh sb="15" eb="16">
      <t>シュウ</t>
    </rPh>
    <rPh sb="16" eb="17">
      <t>トウ</t>
    </rPh>
    <rPh sb="18" eb="20">
      <t>ホウコク</t>
    </rPh>
    <phoneticPr fontId="6"/>
  </si>
  <si>
    <t>（３）自施設の診療従事者等を中心に、小児がん対策の目的や意義、患者やその家族が利用できる制度や関係機関との連携体制、自施設で提供している診療・患者支援の体制について学ぶ機会を年１回以上確保している。</t>
    <phoneticPr fontId="6"/>
  </si>
  <si>
    <t>自施設のがん診療に携わる全ての診療従事者が受講している。</t>
    <phoneticPr fontId="6"/>
  </si>
  <si>
    <r>
      <t>小児がんに関する研修等の回数および研修プログラムの状況について</t>
    </r>
    <r>
      <rPr>
        <b/>
        <sz val="10"/>
        <color indexed="10"/>
        <rFont val="ＭＳ Ｐゴシック"/>
        <family val="3"/>
        <charset val="128"/>
      </rPr>
      <t>別紙8</t>
    </r>
    <r>
      <rPr>
        <sz val="10"/>
        <color indexed="8"/>
        <rFont val="ＭＳ Ｐゴシック"/>
        <family val="3"/>
        <charset val="128"/>
      </rPr>
      <t>に記載すること。</t>
    </r>
    <rPh sb="0" eb="2">
      <t>ショウニ</t>
    </rPh>
    <rPh sb="5" eb="6">
      <t>カン</t>
    </rPh>
    <rPh sb="8" eb="10">
      <t>ケンシュウ</t>
    </rPh>
    <rPh sb="10" eb="11">
      <t>ナド</t>
    </rPh>
    <rPh sb="12" eb="14">
      <t>カイスウ</t>
    </rPh>
    <rPh sb="17" eb="19">
      <t>ケンシュウ</t>
    </rPh>
    <rPh sb="25" eb="27">
      <t>ジョウキョウ</t>
    </rPh>
    <rPh sb="31" eb="33">
      <t>ベッシ</t>
    </rPh>
    <rPh sb="35" eb="37">
      <t>キサイ</t>
    </rPh>
    <phoneticPr fontId="6"/>
  </si>
  <si>
    <t>別紙8</t>
    <rPh sb="0" eb="2">
      <t>ベッシ</t>
    </rPh>
    <phoneticPr fontId="6"/>
  </si>
  <si>
    <t>３　相談支援及び情報の収集提供</t>
    <phoneticPr fontId="6"/>
  </si>
  <si>
    <t>（1）がん相談支援センター</t>
    <phoneticPr fontId="6"/>
  </si>
  <si>
    <t>①から⑤に掲げる相談支援を行う機能を有する部門（以下「がん相談支援センター」という。なお、病院固有の名称との併記を認めた上で、「がん相談支援センター」と表記すること。）を設置している。</t>
    <phoneticPr fontId="6"/>
  </si>
  <si>
    <t>院内の見やすい場所にがん相談支援センターによる相談支援を受けられる旨の掲示をするなど、がん相談支援センターについて積極的に広報している。</t>
    <phoneticPr fontId="6"/>
  </si>
  <si>
    <t>小児がん患者及びＡＹＡ世代にあるがん患者に対しては、小児・ＡＹＡ世代のがんに関する一般的な情報提供、療育・発達への支援等に加えて、ライフステージに応じた長期的な視点から、他の医療機関や行政機関、教育機関等と連携し、就学・就労・生殖医療等への相談対応や患者活動への支援等の幅広い相談支援が必要となることに十分に留意している。</t>
    <phoneticPr fontId="6"/>
  </si>
  <si>
    <t>患者のみならず、患者のきょうだいを含めその家族に対する支援も行っている。</t>
    <rPh sb="30" eb="31">
      <t>オコナ</t>
    </rPh>
    <phoneticPr fontId="6"/>
  </si>
  <si>
    <t>広報の手段について簡潔に記載すること（例：医療機関のwebサイトに掲載）</t>
    <rPh sb="0" eb="2">
      <t>コウホウ</t>
    </rPh>
    <rPh sb="3" eb="5">
      <t>シュダン</t>
    </rPh>
    <rPh sb="9" eb="11">
      <t>カンケツ</t>
    </rPh>
    <rPh sb="12" eb="14">
      <t>キサイ</t>
    </rPh>
    <rPh sb="19" eb="20">
      <t>レイ</t>
    </rPh>
    <rPh sb="21" eb="23">
      <t>イリョウ</t>
    </rPh>
    <rPh sb="23" eb="25">
      <t>キカン</t>
    </rPh>
    <rPh sb="33" eb="35">
      <t>ケイサイ</t>
    </rPh>
    <phoneticPr fontId="6"/>
  </si>
  <si>
    <r>
      <t>がん相談支援センターの体制について</t>
    </r>
    <r>
      <rPr>
        <b/>
        <sz val="10"/>
        <color indexed="10"/>
        <rFont val="ＭＳ Ｐゴシック"/>
        <family val="3"/>
        <charset val="128"/>
      </rPr>
      <t>別紙9</t>
    </r>
    <r>
      <rPr>
        <sz val="10"/>
        <color indexed="8"/>
        <rFont val="ＭＳ Ｐゴシック"/>
        <family val="3"/>
        <charset val="128"/>
      </rPr>
      <t>に記載すること。</t>
    </r>
    <rPh sb="2" eb="4">
      <t>ソウダン</t>
    </rPh>
    <rPh sb="4" eb="6">
      <t>シエン</t>
    </rPh>
    <rPh sb="11" eb="13">
      <t>タイセイ</t>
    </rPh>
    <rPh sb="17" eb="19">
      <t>ベッシ</t>
    </rPh>
    <rPh sb="21" eb="23">
      <t>キサイ</t>
    </rPh>
    <phoneticPr fontId="6"/>
  </si>
  <si>
    <t>別紙９</t>
    <rPh sb="0" eb="2">
      <t>ベッシ</t>
    </rPh>
    <phoneticPr fontId="6"/>
  </si>
  <si>
    <r>
      <t>がん相談支援セン</t>
    </r>
    <r>
      <rPr>
        <sz val="10"/>
        <rFont val="ＭＳ Ｐゴシック"/>
        <family val="3"/>
        <charset val="128"/>
      </rPr>
      <t>ターの問い合わせ窓口につい</t>
    </r>
    <r>
      <rPr>
        <sz val="10"/>
        <color indexed="8"/>
        <rFont val="ＭＳ Ｐゴシック"/>
        <family val="3"/>
        <charset val="128"/>
      </rPr>
      <t>て</t>
    </r>
    <r>
      <rPr>
        <b/>
        <sz val="10"/>
        <color indexed="10"/>
        <rFont val="ＭＳ Ｐゴシック"/>
        <family val="3"/>
        <charset val="128"/>
      </rPr>
      <t>別紙10</t>
    </r>
    <r>
      <rPr>
        <sz val="10"/>
        <color indexed="8"/>
        <rFont val="ＭＳ Ｐゴシック"/>
        <family val="3"/>
        <charset val="128"/>
      </rPr>
      <t>に記載すること。</t>
    </r>
    <rPh sb="2" eb="4">
      <t>ソウダン</t>
    </rPh>
    <rPh sb="4" eb="6">
      <t>シエン</t>
    </rPh>
    <rPh sb="11" eb="12">
      <t>ト</t>
    </rPh>
    <rPh sb="13" eb="14">
      <t>ア</t>
    </rPh>
    <rPh sb="16" eb="18">
      <t>マドグチ</t>
    </rPh>
    <rPh sb="22" eb="24">
      <t>ベッシ</t>
    </rPh>
    <rPh sb="27" eb="29">
      <t>キサイ</t>
    </rPh>
    <phoneticPr fontId="6"/>
  </si>
  <si>
    <t>別紙10</t>
    <rPh sb="0" eb="2">
      <t>ベッシ</t>
    </rPh>
    <phoneticPr fontId="6"/>
  </si>
  <si>
    <t>①　</t>
    <phoneticPr fontId="6"/>
  </si>
  <si>
    <t>国立研究開発法人国立がん研究センター（以下「国立がん研究センター」という。）による「がん相談支援センター相談員基礎研修」（１）（２）を受講後、国立成育医療研究センターが実施する「小児がん相談員専門研修」を修了した専任の相談支援に携わる者を１人以上配置している。</t>
    <phoneticPr fontId="6"/>
  </si>
  <si>
    <t>A</t>
  </si>
  <si>
    <t>相談支援に携わる者は、対応の質の向上のために、「小児がん拠点病院相談員継続研修」等により定期的な知識の更新に努めている。</t>
    <phoneticPr fontId="6"/>
  </si>
  <si>
    <t>小児がんに関する相談支援に携わる、看護師等の診療従事者の人数</t>
    <rPh sb="13" eb="14">
      <t>タズサ</t>
    </rPh>
    <rPh sb="17" eb="20">
      <t>カンゴシ</t>
    </rPh>
    <rPh sb="20" eb="21">
      <t>ナド</t>
    </rPh>
    <rPh sb="22" eb="24">
      <t>シンリョウ</t>
    </rPh>
    <rPh sb="24" eb="27">
      <t>ジュウジシャ</t>
    </rPh>
    <rPh sb="28" eb="30">
      <t>ニンズウ</t>
    </rPh>
    <phoneticPr fontId="6"/>
  </si>
  <si>
    <t>小児がんに関する相談支援に携わる、社会福祉士の資格を有する者の人数</t>
    <rPh sb="13" eb="14">
      <t>タズサ</t>
    </rPh>
    <rPh sb="17" eb="19">
      <t>シャカイ</t>
    </rPh>
    <rPh sb="19" eb="22">
      <t>フクシシ</t>
    </rPh>
    <rPh sb="23" eb="25">
      <t>シカク</t>
    </rPh>
    <rPh sb="26" eb="27">
      <t>ユウ</t>
    </rPh>
    <rPh sb="29" eb="30">
      <t>モノ</t>
    </rPh>
    <rPh sb="31" eb="33">
      <t>ニンズウ</t>
    </rPh>
    <phoneticPr fontId="6"/>
  </si>
  <si>
    <t>小児がんに関する相談支援に携わる、精神保健福祉士の資格を有する者の人数</t>
    <rPh sb="13" eb="14">
      <t>タズサ</t>
    </rPh>
    <rPh sb="17" eb="19">
      <t>セイシン</t>
    </rPh>
    <rPh sb="19" eb="21">
      <t>ホケン</t>
    </rPh>
    <rPh sb="21" eb="24">
      <t>フクシシ</t>
    </rPh>
    <rPh sb="25" eb="27">
      <t>シカク</t>
    </rPh>
    <rPh sb="28" eb="29">
      <t>ユウ</t>
    </rPh>
    <rPh sb="31" eb="32">
      <t>モノ</t>
    </rPh>
    <rPh sb="33" eb="35">
      <t>ニンズウ</t>
    </rPh>
    <phoneticPr fontId="6"/>
  </si>
  <si>
    <t>院内及び地域の診療従事者の協力を得て、院内外の小児がん患者・ＡＹＡ世代にある患者及びその家族並びに地域の住民及び医療機関等からの相談等に対応する体制を整備している。</t>
    <rPh sb="7" eb="9">
      <t>シンリョウ</t>
    </rPh>
    <phoneticPr fontId="6"/>
  </si>
  <si>
    <t>相談支援に関し十分な経験を有する小児がん患者団体等との連携協力体制の構築に積極的に取り組んでいる。</t>
    <rPh sb="24" eb="25">
      <t>トウ</t>
    </rPh>
    <phoneticPr fontId="6"/>
  </si>
  <si>
    <t>B</t>
  </si>
  <si>
    <t>④</t>
    <phoneticPr fontId="6"/>
  </si>
  <si>
    <t>小児がん患者及びその家族が心の悩みや体験等を語り合うための患者サロン等の場を設けている。</t>
    <phoneticPr fontId="6"/>
  </si>
  <si>
    <t>その際には、十分な経験を持つ患者団体等と連携して実施するよう努めている。</t>
    <phoneticPr fontId="6"/>
  </si>
  <si>
    <t>オンライン環境でも開催できる体制を整備している。</t>
    <rPh sb="14" eb="16">
      <t>タイセイ</t>
    </rPh>
    <rPh sb="17" eb="19">
      <t>セイビ</t>
    </rPh>
    <phoneticPr fontId="6"/>
  </si>
  <si>
    <r>
      <t>小児がん患者およびその家族が</t>
    </r>
    <r>
      <rPr>
        <sz val="10"/>
        <rFont val="ＭＳ Ｐゴシック"/>
        <family val="3"/>
        <charset val="128"/>
      </rPr>
      <t>語り合うための場の一覧を</t>
    </r>
    <r>
      <rPr>
        <b/>
        <sz val="10"/>
        <color indexed="10"/>
        <rFont val="ＭＳ Ｐゴシック"/>
        <family val="3"/>
        <charset val="128"/>
      </rPr>
      <t>別紙11</t>
    </r>
    <r>
      <rPr>
        <sz val="10"/>
        <color theme="1"/>
        <rFont val="ＭＳ Ｐゴシック"/>
        <family val="3"/>
        <charset val="128"/>
      </rPr>
      <t>に記載すること。</t>
    </r>
    <r>
      <rPr>
        <sz val="10"/>
        <rFont val="ＭＳ Ｐゴシック"/>
        <family val="3"/>
        <charset val="128"/>
      </rPr>
      <t/>
    </r>
    <phoneticPr fontId="6"/>
  </si>
  <si>
    <t>別紙11</t>
    <rPh sb="0" eb="2">
      <t>ベッシ</t>
    </rPh>
    <phoneticPr fontId="6"/>
  </si>
  <si>
    <t>⑤</t>
    <phoneticPr fontId="6"/>
  </si>
  <si>
    <t>がん相談支援センターについて、診療の経過の中で患者が必要とするときに確実に利用できるよう繰り返し案内を行っている。</t>
    <phoneticPr fontId="6"/>
  </si>
  <si>
    <t>がん治療の終了後も長期的に利用可能な旨も併せて説明している。</t>
    <phoneticPr fontId="6"/>
  </si>
  <si>
    <t>相談支援センターにおいて、以下の業務を行っている。（相談件数については、1回の相談で複数の内容について相談された場合は、それぞれの項目に計上して良い。）</t>
    <rPh sb="26" eb="28">
      <t>ソウダン</t>
    </rPh>
    <rPh sb="28" eb="30">
      <t>ケンスウ</t>
    </rPh>
    <rPh sb="37" eb="38">
      <t>カイ</t>
    </rPh>
    <rPh sb="39" eb="41">
      <t>ソウダン</t>
    </rPh>
    <rPh sb="42" eb="44">
      <t>フクスウ</t>
    </rPh>
    <rPh sb="45" eb="47">
      <t>ナイヨウ</t>
    </rPh>
    <rPh sb="51" eb="53">
      <t>ソウダン</t>
    </rPh>
    <rPh sb="56" eb="58">
      <t>バアイ</t>
    </rPh>
    <rPh sb="65" eb="67">
      <t>コウモク</t>
    </rPh>
    <rPh sb="68" eb="70">
      <t>ケイジョウ</t>
    </rPh>
    <rPh sb="72" eb="73">
      <t>ヨ</t>
    </rPh>
    <phoneticPr fontId="6"/>
  </si>
  <si>
    <t>小児がんの病態、標準的治療法等小児がん診療等に関する一般的な情報の提供をしている。</t>
    <phoneticPr fontId="6"/>
  </si>
  <si>
    <t>件</t>
    <rPh sb="0" eb="1">
      <t>ケン</t>
    </rPh>
    <phoneticPr fontId="6"/>
  </si>
  <si>
    <t>セカンドオピニオンの提示が可能な医師の紹介をしている。</t>
    <phoneticPr fontId="6"/>
  </si>
  <si>
    <t>小児・AYA世代のがん患者の発育及び療養上の相談に対応し支援をしている。</t>
    <rPh sb="6" eb="8">
      <t>セダイ</t>
    </rPh>
    <rPh sb="28" eb="30">
      <t>シエン</t>
    </rPh>
    <phoneticPr fontId="6"/>
  </si>
  <si>
    <t>がん・生殖医療に関する相談に対応し支援を行っている。</t>
    <rPh sb="14" eb="16">
      <t>タイオウ</t>
    </rPh>
    <rPh sb="20" eb="21">
      <t>オコナ</t>
    </rPh>
    <phoneticPr fontId="6"/>
  </si>
  <si>
    <t>長期フォローアップに関する相談に対応し支援を行っている。</t>
    <rPh sb="16" eb="18">
      <t>タイオウ</t>
    </rPh>
    <rPh sb="22" eb="23">
      <t>オコナ</t>
    </rPh>
    <phoneticPr fontId="6"/>
  </si>
  <si>
    <t>がんゲノム医療に関する相談に対応し支援を行っている。</t>
    <rPh sb="14" eb="16">
      <t>タイオウ</t>
    </rPh>
    <rPh sb="20" eb="21">
      <t>オコナ</t>
    </rPh>
    <phoneticPr fontId="6"/>
  </si>
  <si>
    <t>ク</t>
    <phoneticPr fontId="6"/>
  </si>
  <si>
    <t>アピアランスケアに関する相談に対応し支援を行っている。</t>
    <rPh sb="15" eb="17">
      <t>タイオウ</t>
    </rPh>
    <rPh sb="21" eb="22">
      <t>オコナ</t>
    </rPh>
    <phoneticPr fontId="6"/>
  </si>
  <si>
    <t>ケ</t>
    <phoneticPr fontId="6"/>
  </si>
  <si>
    <t>患者のきょうだいを含む家族に対する支援を行っている。</t>
    <rPh sb="0" eb="2">
      <t>カンジャ</t>
    </rPh>
    <rPh sb="9" eb="10">
      <t>フク</t>
    </rPh>
    <rPh sb="11" eb="13">
      <t>カゾク</t>
    </rPh>
    <rPh sb="14" eb="15">
      <t>タイ</t>
    </rPh>
    <rPh sb="20" eb="21">
      <t>オコナ</t>
    </rPh>
    <phoneticPr fontId="6"/>
  </si>
  <si>
    <t>コ</t>
    <phoneticPr fontId="6"/>
  </si>
  <si>
    <t>医療関係者と患者会等が共同で運営するサポートグループ活動や患者サロンの定期開催等の患者活動に対する支援をしている。</t>
    <phoneticPr fontId="6"/>
  </si>
  <si>
    <t>サ</t>
    <phoneticPr fontId="6"/>
  </si>
  <si>
    <t>シ</t>
    <phoneticPr fontId="6"/>
  </si>
  <si>
    <t>その他相談支援に関することを行っている。</t>
    <phoneticPr fontId="6"/>
  </si>
  <si>
    <t>（2）院内がん登録</t>
    <phoneticPr fontId="6"/>
  </si>
  <si>
    <t>がん登録等の推進に関する法律（平成25年法律第111号）第44条第１項の規定に基づき定められた、院内がん登録の実施に係る指針（平成27年厚生労働省告示第470号）に即して院内がん登録を実施している。</t>
    <phoneticPr fontId="6"/>
  </si>
  <si>
    <t>院内がん登録の指針に基づき国立がん研究センターが提供する研修で認定を受けており、かつ中級認定者相当の技能を有する院内がん登録の実務を担う者の人数。</t>
    <rPh sb="70" eb="72">
      <t>ニンズウ</t>
    </rPh>
    <rPh sb="71" eb="72">
      <t>カズ</t>
    </rPh>
    <phoneticPr fontId="6"/>
  </si>
  <si>
    <t>うち専従者の人数</t>
    <phoneticPr fontId="6"/>
  </si>
  <si>
    <t>配置された者は国立がん研究センターが示すがん登録に係るマニュアルに習熟している。</t>
    <rPh sb="0" eb="2">
      <t>ハイチ</t>
    </rPh>
    <rPh sb="5" eb="6">
      <t>モノ</t>
    </rPh>
    <rPh sb="7" eb="9">
      <t>コクリツ</t>
    </rPh>
    <rPh sb="11" eb="13">
      <t>ケンキュウ</t>
    </rPh>
    <rPh sb="18" eb="19">
      <t>シメ</t>
    </rPh>
    <rPh sb="22" eb="24">
      <t>トウロク</t>
    </rPh>
    <rPh sb="25" eb="26">
      <t>カカワ</t>
    </rPh>
    <rPh sb="33" eb="35">
      <t>シュウジュク</t>
    </rPh>
    <phoneticPr fontId="6"/>
  </si>
  <si>
    <t>毎年、最新の登録情報や、予後を含めた情報を国立がん研究センターに提供している。</t>
    <phoneticPr fontId="6"/>
  </si>
  <si>
    <t>院内がん登録を活用することにより、都道府県の実施するがん対策等に必要な情報を提供している。</t>
    <phoneticPr fontId="6"/>
  </si>
  <si>
    <t>（3）診療実績、診療機能等の情報提供</t>
    <phoneticPr fontId="6"/>
  </si>
  <si>
    <t>大規模災害や感染症の流行などにより自院の診療状況に変化が生じた場合には、速やかに情報公開をするよう努めている。</t>
    <phoneticPr fontId="6"/>
  </si>
  <si>
    <t>４　患者の発育及び教育等に関して必要な環境整備</t>
    <rPh sb="7" eb="8">
      <t>オヨ</t>
    </rPh>
    <phoneticPr fontId="6"/>
  </si>
  <si>
    <t>(1)</t>
    <phoneticPr fontId="6"/>
  </si>
  <si>
    <t>保育士を配置している。</t>
    <phoneticPr fontId="6"/>
  </si>
  <si>
    <t>小児がん患者の保育に携わる保育士の人数</t>
    <rPh sb="0" eb="2">
      <t>ショウニ</t>
    </rPh>
    <rPh sb="4" eb="6">
      <t>カンジャ</t>
    </rPh>
    <rPh sb="7" eb="9">
      <t>ホイク</t>
    </rPh>
    <rPh sb="10" eb="11">
      <t>タズサ</t>
    </rPh>
    <rPh sb="13" eb="16">
      <t>ホイクシ</t>
    </rPh>
    <rPh sb="17" eb="19">
      <t>ニンズウ</t>
    </rPh>
    <phoneticPr fontId="6"/>
  </si>
  <si>
    <t>小児がん患者の保育に携わる保育士のうち常勤の人数</t>
    <rPh sb="19" eb="21">
      <t>ジョウキン</t>
    </rPh>
    <rPh sb="22" eb="24">
      <t>ニンズウ</t>
    </rPh>
    <phoneticPr fontId="6"/>
  </si>
  <si>
    <t>(2)</t>
    <phoneticPr fontId="6"/>
  </si>
  <si>
    <t>病弱等の特別支援学校または小中学校の病弱・身体虚弱等の特別支援学級による教育支援（特別支援学校による訪問教育を含む。）が行われている。</t>
    <phoneticPr fontId="6"/>
  </si>
  <si>
    <t>義務教育段階だけではなく、高等学校段階においても必要な教育支援を行っている。</t>
    <rPh sb="0" eb="2">
      <t>ギム</t>
    </rPh>
    <rPh sb="2" eb="4">
      <t>キョウイク</t>
    </rPh>
    <rPh sb="4" eb="6">
      <t>ダンカイ</t>
    </rPh>
    <phoneticPr fontId="6"/>
  </si>
  <si>
    <t>特別支援学校（養護学校）の分校・分教室がある。</t>
    <rPh sb="0" eb="2">
      <t>トクベツ</t>
    </rPh>
    <rPh sb="2" eb="4">
      <t>シエン</t>
    </rPh>
    <rPh sb="4" eb="6">
      <t>ガッコウ</t>
    </rPh>
    <rPh sb="7" eb="9">
      <t>ヨウゴ</t>
    </rPh>
    <rPh sb="9" eb="11">
      <t>ガッコウ</t>
    </rPh>
    <rPh sb="13" eb="15">
      <t>ブンコウ</t>
    </rPh>
    <rPh sb="16" eb="19">
      <t>ブンキョウシツ</t>
    </rPh>
    <phoneticPr fontId="6"/>
  </si>
  <si>
    <t>-</t>
  </si>
  <si>
    <t>特別支援学校（養護学校）による訪問教育を行っている。</t>
    <rPh sb="0" eb="2">
      <t>トクベツ</t>
    </rPh>
    <rPh sb="2" eb="4">
      <t>シエン</t>
    </rPh>
    <rPh sb="4" eb="6">
      <t>ガッコウ</t>
    </rPh>
    <rPh sb="15" eb="17">
      <t>ホウモン</t>
    </rPh>
    <rPh sb="17" eb="19">
      <t>キョウイク</t>
    </rPh>
    <rPh sb="20" eb="21">
      <t>オコナ</t>
    </rPh>
    <phoneticPr fontId="6"/>
  </si>
  <si>
    <t>病院内に特別支援学級が設置されている。</t>
    <rPh sb="0" eb="3">
      <t>ビョウインナイ</t>
    </rPh>
    <rPh sb="4" eb="6">
      <t>トクベツ</t>
    </rPh>
    <rPh sb="6" eb="8">
      <t>シエン</t>
    </rPh>
    <rPh sb="8" eb="10">
      <t>ガッキュウ</t>
    </rPh>
    <rPh sb="11" eb="13">
      <t>セッチ</t>
    </rPh>
    <phoneticPr fontId="6"/>
  </si>
  <si>
    <t>(3)</t>
    <phoneticPr fontId="6"/>
  </si>
  <si>
    <t>退院時の復園および復学支援が行われている。</t>
    <phoneticPr fontId="6"/>
  </si>
  <si>
    <t>(4)</t>
    <phoneticPr fontId="6"/>
  </si>
  <si>
    <t>子どもの発達段階に応じた遊戯室等を設置している。</t>
    <phoneticPr fontId="6"/>
  </si>
  <si>
    <t>AYA世代（思春期および若年成人）のための場所を確保している。</t>
    <phoneticPr fontId="6"/>
  </si>
  <si>
    <t>(5)</t>
    <phoneticPr fontId="6"/>
  </si>
  <si>
    <t>家族等が利用できる長期滞在施設またはこれに準じる施設が整備されている。</t>
    <phoneticPr fontId="6"/>
  </si>
  <si>
    <t>部屋数</t>
    <rPh sb="0" eb="2">
      <t>ヘヤ</t>
    </rPh>
    <rPh sb="2" eb="3">
      <t>スウ</t>
    </rPh>
    <phoneticPr fontId="6"/>
  </si>
  <si>
    <t>部屋</t>
    <rPh sb="0" eb="2">
      <t>ヘヤ</t>
    </rPh>
    <phoneticPr fontId="6"/>
  </si>
  <si>
    <t>長期滞在施設が自施設内に設置されている。</t>
    <phoneticPr fontId="6"/>
  </si>
  <si>
    <r>
      <t>長期滞在施設またはこれに準じる施設について</t>
    </r>
    <r>
      <rPr>
        <b/>
        <sz val="10"/>
        <color indexed="10"/>
        <rFont val="ＭＳ Ｐゴシック"/>
        <family val="3"/>
        <charset val="128"/>
      </rPr>
      <t>別紙12</t>
    </r>
    <r>
      <rPr>
        <sz val="10"/>
        <color indexed="8"/>
        <rFont val="ＭＳ Ｐゴシック"/>
        <family val="3"/>
        <charset val="128"/>
      </rPr>
      <t>に記載すること。</t>
    </r>
    <rPh sb="0" eb="2">
      <t>チョウキ</t>
    </rPh>
    <rPh sb="2" eb="4">
      <t>タイザイ</t>
    </rPh>
    <rPh sb="4" eb="6">
      <t>シセツ</t>
    </rPh>
    <rPh sb="12" eb="13">
      <t>ジュン</t>
    </rPh>
    <rPh sb="15" eb="17">
      <t>シセツ</t>
    </rPh>
    <rPh sb="21" eb="23">
      <t>ベッシ</t>
    </rPh>
    <rPh sb="26" eb="28">
      <t>キサイ</t>
    </rPh>
    <phoneticPr fontId="6"/>
  </si>
  <si>
    <t>別紙12</t>
    <phoneticPr fontId="6"/>
  </si>
  <si>
    <t>(6)</t>
    <phoneticPr fontId="6"/>
  </si>
  <si>
    <t>家族等の希望により、24時間面会または患者の付き添いができる体制を構築している。</t>
    <phoneticPr fontId="6"/>
  </si>
  <si>
    <t>この体制の質の向上についても積極的に取り組んでいる。</t>
    <phoneticPr fontId="6"/>
  </si>
  <si>
    <t>(7)</t>
    <phoneticPr fontId="6"/>
  </si>
  <si>
    <t>患者のきょうだいに対する保育の体制整備を行っている。</t>
    <phoneticPr fontId="6"/>
  </si>
  <si>
    <t>(8)</t>
    <phoneticPr fontId="6"/>
  </si>
  <si>
    <t>教育課程によらず、切れ目のない教育支援のためにＩＣＴ（情報通信技術）等を活用した学習活動を含めた学習環境の整備を進めている。</t>
    <phoneticPr fontId="6"/>
  </si>
  <si>
    <t>(9)</t>
    <phoneticPr fontId="6"/>
  </si>
  <si>
    <t>小児がん患者の精神的なケアに関して、対応方法や関係機関との連携について明確にしている。</t>
    <phoneticPr fontId="6"/>
  </si>
  <si>
    <t>関係職種に情報共有を行う体制を構築している。</t>
    <phoneticPr fontId="6"/>
  </si>
  <si>
    <t>自施設に精神科、心療内科等があり、自施設で対応できる体制を整備している。</t>
    <rPh sb="0" eb="1">
      <t>ジ</t>
    </rPh>
    <rPh sb="1" eb="3">
      <t>シセツ</t>
    </rPh>
    <rPh sb="4" eb="7">
      <t>セイシンカ</t>
    </rPh>
    <rPh sb="8" eb="10">
      <t>シンリョウ</t>
    </rPh>
    <rPh sb="10" eb="12">
      <t>ナイカ</t>
    </rPh>
    <rPh sb="12" eb="13">
      <t>トウ</t>
    </rPh>
    <rPh sb="17" eb="18">
      <t>ジ</t>
    </rPh>
    <rPh sb="18" eb="20">
      <t>シセツ</t>
    </rPh>
    <rPh sb="21" eb="23">
      <t>タイオウ</t>
    </rPh>
    <rPh sb="26" eb="28">
      <t>タイセイ</t>
    </rPh>
    <rPh sb="29" eb="31">
      <t>セイビ</t>
    </rPh>
    <phoneticPr fontId="6"/>
  </si>
  <si>
    <t>自施設に精神科、心療内科等がない場合は、地域の医療機関と連携体制を確保している。
（自施設に精神科・心療内科等があり、自施設で小児がん患者の精神的なケアができる場合には”いいえ”を選択してください。）</t>
    <rPh sb="0" eb="1">
      <t>ジ</t>
    </rPh>
    <rPh sb="1" eb="3">
      <t>シセツ</t>
    </rPh>
    <rPh sb="4" eb="7">
      <t>セイシンカ</t>
    </rPh>
    <rPh sb="8" eb="10">
      <t>シンリョウ</t>
    </rPh>
    <rPh sb="10" eb="12">
      <t>ナイカ</t>
    </rPh>
    <rPh sb="12" eb="13">
      <t>トウ</t>
    </rPh>
    <rPh sb="16" eb="18">
      <t>バアイ</t>
    </rPh>
    <rPh sb="20" eb="22">
      <t>チイキ</t>
    </rPh>
    <rPh sb="23" eb="25">
      <t>イリョウ</t>
    </rPh>
    <rPh sb="25" eb="27">
      <t>キカン</t>
    </rPh>
    <rPh sb="28" eb="30">
      <t>レンケイ</t>
    </rPh>
    <rPh sb="30" eb="32">
      <t>タイセイ</t>
    </rPh>
    <rPh sb="33" eb="35">
      <t>カクホ</t>
    </rPh>
    <rPh sb="42" eb="43">
      <t>ジ</t>
    </rPh>
    <rPh sb="43" eb="45">
      <t>シセツ</t>
    </rPh>
    <rPh sb="46" eb="49">
      <t>セイシンカ</t>
    </rPh>
    <rPh sb="50" eb="52">
      <t>シンリョウ</t>
    </rPh>
    <rPh sb="52" eb="54">
      <t>ナイカ</t>
    </rPh>
    <rPh sb="54" eb="55">
      <t>ナド</t>
    </rPh>
    <rPh sb="59" eb="60">
      <t>ジ</t>
    </rPh>
    <rPh sb="60" eb="62">
      <t>シセツ</t>
    </rPh>
    <rPh sb="63" eb="65">
      <t>ショウニ</t>
    </rPh>
    <rPh sb="67" eb="69">
      <t>カンジャ</t>
    </rPh>
    <rPh sb="70" eb="73">
      <t>セイシンテキ</t>
    </rPh>
    <rPh sb="80" eb="82">
      <t>バアイ</t>
    </rPh>
    <rPh sb="90" eb="92">
      <t>センタク</t>
    </rPh>
    <phoneticPr fontId="6"/>
  </si>
  <si>
    <t>５　臨床研究等に関すること</t>
    <rPh sb="6" eb="7">
      <t>ナド</t>
    </rPh>
    <phoneticPr fontId="6"/>
  </si>
  <si>
    <t>治験を除く臨床研究を行うに当たっては、臨床研究法（平成29年法律第16号）に則った体制を整備している。</t>
    <phoneticPr fontId="6"/>
  </si>
  <si>
    <t>進行中の治験を除く臨床研究の概要および過去の治験を除く臨床研究の成果を広報している。</t>
    <rPh sb="4" eb="6">
      <t>チケン</t>
    </rPh>
    <rPh sb="7" eb="8">
      <t>ノゾ</t>
    </rPh>
    <rPh sb="11" eb="13">
      <t>ケンキュウ</t>
    </rPh>
    <rPh sb="22" eb="24">
      <t>チケン</t>
    </rPh>
    <rPh sb="25" eb="26">
      <t>ノゾ</t>
    </rPh>
    <rPh sb="29" eb="31">
      <t>ケンキュウ</t>
    </rPh>
    <phoneticPr fontId="6"/>
  </si>
  <si>
    <t>広報の手段について、簡潔に記載すること（例：医療機関のwebサイトに掲載）</t>
    <rPh sb="0" eb="2">
      <t>コウホウ</t>
    </rPh>
    <rPh sb="3" eb="5">
      <t>シュダン</t>
    </rPh>
    <rPh sb="10" eb="12">
      <t>カンケツ</t>
    </rPh>
    <rPh sb="13" eb="15">
      <t>キサイ</t>
    </rPh>
    <rPh sb="20" eb="21">
      <t>レイ</t>
    </rPh>
    <rPh sb="22" eb="24">
      <t>イリョウ</t>
    </rPh>
    <rPh sb="24" eb="26">
      <t>キカン</t>
    </rPh>
    <rPh sb="34" eb="36">
      <t>ケイサイ</t>
    </rPh>
    <phoneticPr fontId="6"/>
  </si>
  <si>
    <t>自施設で参加可能な治験について、その対象であるがんの種類および薬剤名等を広報している。</t>
    <rPh sb="0" eb="1">
      <t>ジ</t>
    </rPh>
    <rPh sb="1" eb="3">
      <t>シセツ</t>
    </rPh>
    <rPh sb="6" eb="8">
      <t>カノウ</t>
    </rPh>
    <phoneticPr fontId="6"/>
  </si>
  <si>
    <t>臨床研究を支援する専門の部署を設置している。</t>
    <phoneticPr fontId="6"/>
  </si>
  <si>
    <t>設置していない場合は設置の予定時期</t>
    <phoneticPr fontId="6"/>
  </si>
  <si>
    <t>年　月</t>
    <rPh sb="0" eb="1">
      <t>ネン</t>
    </rPh>
    <rPh sb="2" eb="3">
      <t>ツキ</t>
    </rPh>
    <phoneticPr fontId="6"/>
  </si>
  <si>
    <t>（西暦XXXX年XX月）</t>
    <rPh sb="1" eb="3">
      <t>セイレキ</t>
    </rPh>
    <rPh sb="7" eb="8">
      <t>ネン</t>
    </rPh>
    <rPh sb="10" eb="11">
      <t>ガツ</t>
    </rPh>
    <phoneticPr fontId="6"/>
  </si>
  <si>
    <t>臨床研究コーディネーター（CRC）を配置している。</t>
    <phoneticPr fontId="6"/>
  </si>
  <si>
    <t>臨床研究コーディネーターを配置している場合、その人数</t>
    <phoneticPr fontId="6"/>
  </si>
  <si>
    <t>小児がん中央機関等と連携して、治験に関して患者に対する情報提供に努め、国内の連携体制を構築している。</t>
    <phoneticPr fontId="6"/>
  </si>
  <si>
    <r>
      <t>臨床研究の</t>
    </r>
    <r>
      <rPr>
        <sz val="10"/>
        <rFont val="ＭＳ Ｐゴシック"/>
        <family val="3"/>
        <charset val="128"/>
      </rPr>
      <t>問い合わせ窓口に</t>
    </r>
    <r>
      <rPr>
        <sz val="10"/>
        <color indexed="8"/>
        <rFont val="ＭＳ Ｐゴシック"/>
        <family val="3"/>
        <charset val="128"/>
      </rPr>
      <t>ついて</t>
    </r>
    <r>
      <rPr>
        <b/>
        <sz val="10"/>
        <color indexed="10"/>
        <rFont val="ＭＳ Ｐゴシック"/>
        <family val="3"/>
        <charset val="128"/>
      </rPr>
      <t>別紙13</t>
    </r>
    <r>
      <rPr>
        <sz val="10"/>
        <color indexed="8"/>
        <rFont val="ＭＳ Ｐゴシック"/>
        <family val="3"/>
        <charset val="128"/>
      </rPr>
      <t>に記載すること。</t>
    </r>
    <rPh sb="0" eb="2">
      <t>リンショウ</t>
    </rPh>
    <rPh sb="2" eb="4">
      <t>ケンキュウ</t>
    </rPh>
    <rPh sb="5" eb="6">
      <t>ト</t>
    </rPh>
    <rPh sb="7" eb="8">
      <t>ア</t>
    </rPh>
    <rPh sb="10" eb="12">
      <t>マドグチ</t>
    </rPh>
    <rPh sb="16" eb="18">
      <t>ベッシ</t>
    </rPh>
    <rPh sb="21" eb="23">
      <t>キサイ</t>
    </rPh>
    <phoneticPr fontId="6"/>
  </si>
  <si>
    <t>別紙13</t>
    <phoneticPr fontId="6"/>
  </si>
  <si>
    <t>６　医療の質の継続的な評価改善の取組及び安全管理</t>
    <phoneticPr fontId="6"/>
  </si>
  <si>
    <r>
      <t>把握・評価の方法、改善策等について</t>
    </r>
    <r>
      <rPr>
        <b/>
        <sz val="10"/>
        <color rgb="FFFF0000"/>
        <rFont val="ＭＳ Ｐゴシック"/>
        <family val="3"/>
        <charset val="128"/>
        <scheme val="minor"/>
      </rPr>
      <t>別紙14</t>
    </r>
    <r>
      <rPr>
        <sz val="10"/>
        <color theme="1"/>
        <rFont val="ＭＳ Ｐゴシック"/>
        <family val="3"/>
        <charset val="128"/>
        <scheme val="minor"/>
      </rPr>
      <t>に記載すること。</t>
    </r>
    <rPh sb="0" eb="2">
      <t>ハアク</t>
    </rPh>
    <rPh sb="3" eb="5">
      <t>ヒョウカ</t>
    </rPh>
    <rPh sb="6" eb="8">
      <t>ホウホウ</t>
    </rPh>
    <rPh sb="9" eb="12">
      <t>カイゼンサク</t>
    </rPh>
    <rPh sb="12" eb="13">
      <t>トウ</t>
    </rPh>
    <rPh sb="17" eb="19">
      <t>ベッシ</t>
    </rPh>
    <rPh sb="22" eb="24">
      <t>キサイ</t>
    </rPh>
    <phoneticPr fontId="6"/>
  </si>
  <si>
    <t>別紙14</t>
    <phoneticPr fontId="6"/>
  </si>
  <si>
    <t>地域への広報の手段について簡潔に記載すること（例：医療機関のwebサイトに掲載）</t>
    <rPh sb="0" eb="2">
      <t>チイキ</t>
    </rPh>
    <rPh sb="4" eb="6">
      <t>コウホウ</t>
    </rPh>
    <rPh sb="7" eb="9">
      <t>シュダン</t>
    </rPh>
    <rPh sb="13" eb="15">
      <t>カンケツ</t>
    </rPh>
    <rPh sb="16" eb="18">
      <t>キサイ</t>
    </rPh>
    <rPh sb="23" eb="24">
      <t>レイ</t>
    </rPh>
    <rPh sb="25" eb="27">
      <t>イリョウ</t>
    </rPh>
    <rPh sb="27" eb="29">
      <t>キカン</t>
    </rPh>
    <rPh sb="37" eb="39">
      <t>ケイサイ</t>
    </rPh>
    <phoneticPr fontId="6"/>
  </si>
  <si>
    <t>小児がん医療について、外部機関による技術能力についての施設認定（以下「第三者認定」という。）を受けた医療施設である。</t>
    <phoneticPr fontId="6"/>
  </si>
  <si>
    <t>一般社団法人日本小児血液・がん学会が認定する「日本小児血液・がん専門医研修施設」である。</t>
    <rPh sb="0" eb="2">
      <t>イッパン</t>
    </rPh>
    <rPh sb="2" eb="4">
      <t>シャダン</t>
    </rPh>
    <rPh sb="4" eb="6">
      <t>ホウジン</t>
    </rPh>
    <phoneticPr fontId="6"/>
  </si>
  <si>
    <t>一般社団法人日本小児外科学会が認定する「認定施設」である。</t>
    <rPh sb="0" eb="2">
      <t>イッパン</t>
    </rPh>
    <rPh sb="2" eb="4">
      <t>シャダン</t>
    </rPh>
    <rPh sb="4" eb="6">
      <t>ホウジン</t>
    </rPh>
    <phoneticPr fontId="6"/>
  </si>
  <si>
    <t>小児がんに係る骨髄・さい帯血等の移植医療について、第三者認定を受けた医療施設である。</t>
    <phoneticPr fontId="6"/>
  </si>
  <si>
    <t>医療法（昭和23年法律第205号）に基づく医療安全にかかる適切な体制を確保している。</t>
    <phoneticPr fontId="6"/>
  </si>
  <si>
    <t>日本医療機能評価機構の審査等の第三者による評価を受けている。</t>
    <phoneticPr fontId="6"/>
  </si>
  <si>
    <t>その他　医療安全体制</t>
    <rPh sb="2" eb="3">
      <t>ホカ</t>
    </rPh>
    <phoneticPr fontId="6"/>
  </si>
  <si>
    <t>組織上明確に位置づけられた医療に係る安全管理を行う部門（以下「医療安全管理部門」という。）を設置し、病院一体として医療安全対策を講じている。また、当該部門の長として常勤の医師を配置している。</t>
    <rPh sb="73" eb="75">
      <t>トウガイ</t>
    </rPh>
    <rPh sb="75" eb="77">
      <t>ブモン</t>
    </rPh>
    <rPh sb="78" eb="79">
      <t>チョウ</t>
    </rPh>
    <rPh sb="82" eb="84">
      <t>ジョウキン</t>
    </rPh>
    <rPh sb="85" eb="87">
      <t>イシ</t>
    </rPh>
    <rPh sb="88" eb="90">
      <t>ハイチ</t>
    </rPh>
    <phoneticPr fontId="6"/>
  </si>
  <si>
    <t>医療に係る安全管理を行う者（以下「医療安全管理者」という。） として（１）に規定する医師に加え、専任で常勤の薬剤師及び専従で常勤の看護師を配置している。</t>
    <phoneticPr fontId="6"/>
  </si>
  <si>
    <t>医療安全管理者は、医療安全対策に係る研修を受講している。</t>
    <phoneticPr fontId="6"/>
  </si>
  <si>
    <t>当該施設で未承認新規医薬品の使用や承認薬の適応外使用や高難度新規医療技術を用いた医療の提供を実施している。</t>
    <phoneticPr fontId="6"/>
  </si>
  <si>
    <t>当該施設で未承認新規医薬品の使用や承認薬の適応外使用や高難度新規医療技術を用いた医療の提供を実施する場合は、以下の体制を整備している。※上段で「いいえ」の場合、以下の３つの項目は、「-」を選択してください。</t>
    <rPh sb="68" eb="70">
      <t>ジョウダン</t>
    </rPh>
    <rPh sb="77" eb="79">
      <t>バアイ</t>
    </rPh>
    <rPh sb="80" eb="82">
      <t>イカ</t>
    </rPh>
    <rPh sb="86" eb="88">
      <t>コウモク</t>
    </rPh>
    <rPh sb="94" eb="96">
      <t>センタク</t>
    </rPh>
    <phoneticPr fontId="6"/>
  </si>
  <si>
    <t>当該医療の適応の安全性や妥当性、倫理性について検討するための組織（倫理審査委員会、薬事委員会等。なお当該組織は既設の組織であっても構わない。）において、病院として事前に検討を行っている。</t>
    <phoneticPr fontId="6"/>
  </si>
  <si>
    <t>（はい／いいえ／-）</t>
    <phoneticPr fontId="6"/>
  </si>
  <si>
    <t>事前検討を行い、承認された医療を提供する際には、患者・家族に対し適切な説明を行い、書面での同意を得た上で提供している。</t>
    <phoneticPr fontId="6"/>
  </si>
  <si>
    <t>提供した医療について、事後評価を行っている。</t>
    <phoneticPr fontId="6"/>
  </si>
  <si>
    <t>医療安全のための患者窓口を設置し、患者からの苦情や相談に応じられる体制を確保している。</t>
    <phoneticPr fontId="6"/>
  </si>
  <si>
    <r>
      <t>医療安全体制について</t>
    </r>
    <r>
      <rPr>
        <b/>
        <sz val="10"/>
        <color rgb="FFFF0000"/>
        <rFont val="ＭＳ Ｐゴシック"/>
        <family val="3"/>
        <charset val="128"/>
        <scheme val="minor"/>
      </rPr>
      <t>別紙15</t>
    </r>
    <r>
      <rPr>
        <sz val="10"/>
        <color theme="1"/>
        <rFont val="ＭＳ Ｐゴシック"/>
        <family val="3"/>
        <charset val="128"/>
        <scheme val="minor"/>
      </rPr>
      <t>に記載すること。</t>
    </r>
    <rPh sb="0" eb="2">
      <t>イリョウ</t>
    </rPh>
    <rPh sb="2" eb="4">
      <t>アンゼン</t>
    </rPh>
    <rPh sb="4" eb="6">
      <t>タイセイ</t>
    </rPh>
    <rPh sb="10" eb="12">
      <t>ベッシ</t>
    </rPh>
    <rPh sb="15" eb="17">
      <t>キサイ</t>
    </rPh>
    <phoneticPr fontId="6"/>
  </si>
  <si>
    <t>別紙15</t>
    <phoneticPr fontId="6"/>
  </si>
  <si>
    <t>未充足の要件</t>
    <rPh sb="0" eb="3">
      <t>ミジュウソク</t>
    </rPh>
    <rPh sb="4" eb="6">
      <t>ヨウケン</t>
    </rPh>
    <phoneticPr fontId="6"/>
  </si>
  <si>
    <t>別紙16</t>
    <rPh sb="0" eb="2">
      <t>ベッシ</t>
    </rPh>
    <phoneticPr fontId="6"/>
  </si>
  <si>
    <t>各種小児がんの情報</t>
    <phoneticPr fontId="16"/>
  </si>
  <si>
    <t>小児がんについての対応状況を記載してください。</t>
    <rPh sb="0" eb="2">
      <t>ショウニ</t>
    </rPh>
    <rPh sb="9" eb="11">
      <t>タイオウ</t>
    </rPh>
    <rPh sb="11" eb="13">
      <t>ジョウキョウ</t>
    </rPh>
    <rPh sb="14" eb="16">
      <t>キサイ</t>
    </rPh>
    <phoneticPr fontId="16"/>
  </si>
  <si>
    <t>※</t>
    <phoneticPr fontId="16"/>
  </si>
  <si>
    <t>各医療機関において「専門とするがん」とは、集学的治療および緩和ケアを提供する体制が整備されているとともに、各学会の診療ガイドラインに準ずる標準的治療等のがん患者の状態に応じた</t>
    <phoneticPr fontId="16"/>
  </si>
  <si>
    <t>適切な治療を提供する体制が整備されているがんのことをさします。</t>
    <phoneticPr fontId="16"/>
  </si>
  <si>
    <t>診療を実施していないがんについて、表の記載は不要です。</t>
    <phoneticPr fontId="16"/>
  </si>
  <si>
    <t>病院名：</t>
    <phoneticPr fontId="16"/>
  </si>
  <si>
    <t xml:space="preserve"> （○：専門とするがん/×：診療を実施していないがん）</t>
    <rPh sb="4" eb="6">
      <t>センモン</t>
    </rPh>
    <phoneticPr fontId="16"/>
  </si>
  <si>
    <t>当該疾患の診療を担当している
診療科名と医師数</t>
    <rPh sb="0" eb="2">
      <t>トウガイ</t>
    </rPh>
    <rPh sb="2" eb="4">
      <t>シッカン</t>
    </rPh>
    <rPh sb="5" eb="7">
      <t>シンリョウ</t>
    </rPh>
    <rPh sb="8" eb="10">
      <t>タントウ</t>
    </rPh>
    <rPh sb="15" eb="18">
      <t>シンリョウカ</t>
    </rPh>
    <rPh sb="18" eb="19">
      <t>ナ</t>
    </rPh>
    <rPh sb="20" eb="23">
      <t>イシスウ</t>
    </rPh>
    <phoneticPr fontId="6"/>
  </si>
  <si>
    <t>各診療科における当該疾患の治療の特色・患者さんへのメッセージなど</t>
    <rPh sb="0" eb="1">
      <t>カク</t>
    </rPh>
    <rPh sb="1" eb="4">
      <t>シンリョウカ</t>
    </rPh>
    <rPh sb="8" eb="10">
      <t>トウガイ</t>
    </rPh>
    <rPh sb="10" eb="12">
      <t>シッカン</t>
    </rPh>
    <rPh sb="13" eb="15">
      <t>チリョウ</t>
    </rPh>
    <rPh sb="16" eb="18">
      <t>トクショク</t>
    </rPh>
    <rPh sb="19" eb="21">
      <t>カンジャ</t>
    </rPh>
    <phoneticPr fontId="6"/>
  </si>
  <si>
    <t>当該疾患の治療に関する内容が掲載されているページ</t>
    <phoneticPr fontId="6"/>
  </si>
  <si>
    <t>主な診療科名
（5診療科まで）</t>
    <phoneticPr fontId="6"/>
  </si>
  <si>
    <t>医師数</t>
    <rPh sb="0" eb="2">
      <t>イシ</t>
    </rPh>
    <rPh sb="2" eb="3">
      <t>スウ</t>
    </rPh>
    <phoneticPr fontId="6"/>
  </si>
  <si>
    <t>当該疾患を専門としている医師数</t>
    <rPh sb="0" eb="2">
      <t>トウガイ</t>
    </rPh>
    <rPh sb="2" eb="4">
      <t>シッカン</t>
    </rPh>
    <rPh sb="5" eb="7">
      <t>センモン</t>
    </rPh>
    <rPh sb="12" eb="14">
      <t>イシ</t>
    </rPh>
    <rPh sb="14" eb="15">
      <t>スウ</t>
    </rPh>
    <phoneticPr fontId="6"/>
  </si>
  <si>
    <t>手術</t>
  </si>
  <si>
    <t>化学
療法</t>
    <phoneticPr fontId="6"/>
  </si>
  <si>
    <t>放射線療法</t>
    <phoneticPr fontId="6"/>
  </si>
  <si>
    <t>陽子線
治療</t>
    <phoneticPr fontId="16"/>
  </si>
  <si>
    <t>その他の治療法があれば記載
※下記のその他の治療法欄と合わせてください</t>
    <rPh sb="15" eb="17">
      <t>カキ</t>
    </rPh>
    <rPh sb="20" eb="21">
      <t>タ</t>
    </rPh>
    <rPh sb="22" eb="25">
      <t>チリョウホウ</t>
    </rPh>
    <rPh sb="25" eb="26">
      <t>ラン</t>
    </rPh>
    <rPh sb="27" eb="28">
      <t>ア</t>
    </rPh>
    <phoneticPr fontId="16"/>
  </si>
  <si>
    <t>※アドレスは、手入力せずにホームページからコピーしてください</t>
    <phoneticPr fontId="6"/>
  </si>
  <si>
    <t xml:space="preserve">掲載されている内容 </t>
    <rPh sb="0" eb="2">
      <t>ケイサイ</t>
    </rPh>
    <rPh sb="7" eb="9">
      <t>ナイヨウ</t>
    </rPh>
    <phoneticPr fontId="6"/>
  </si>
  <si>
    <t>体外
照射</t>
    <rPh sb="0" eb="2">
      <t>タイガイ</t>
    </rPh>
    <rPh sb="3" eb="5">
      <t>ショウシャ</t>
    </rPh>
    <phoneticPr fontId="6"/>
  </si>
  <si>
    <t>定位
放射線
療法</t>
    <rPh sb="0" eb="2">
      <t>テイイ</t>
    </rPh>
    <rPh sb="3" eb="6">
      <t>ホウシャセン</t>
    </rPh>
    <rPh sb="7" eb="9">
      <t>リョウホウ</t>
    </rPh>
    <phoneticPr fontId="6"/>
  </si>
  <si>
    <t>IMRT</t>
    <phoneticPr fontId="6"/>
  </si>
  <si>
    <t>小線源
治療</t>
    <rPh sb="0" eb="1">
      <t>ショウ</t>
    </rPh>
    <rPh sb="1" eb="3">
      <t>センゲン</t>
    </rPh>
    <rPh sb="4" eb="6">
      <t>チリョウ</t>
    </rPh>
    <phoneticPr fontId="6"/>
  </si>
  <si>
    <t>他の
治療(1)</t>
    <rPh sb="0" eb="1">
      <t>タ</t>
    </rPh>
    <rPh sb="3" eb="5">
      <t>チリョウ</t>
    </rPh>
    <phoneticPr fontId="16"/>
  </si>
  <si>
    <t>他の
治療(2)</t>
    <rPh sb="0" eb="1">
      <t>タ</t>
    </rPh>
    <rPh sb="3" eb="5">
      <t>チリョウ</t>
    </rPh>
    <phoneticPr fontId="16"/>
  </si>
  <si>
    <t>他の
治療(3)</t>
    <rPh sb="0" eb="1">
      <t>タ</t>
    </rPh>
    <rPh sb="3" eb="5">
      <t>チリョウ</t>
    </rPh>
    <phoneticPr fontId="16"/>
  </si>
  <si>
    <t>治療
内容</t>
    <phoneticPr fontId="6"/>
  </si>
  <si>
    <t>治療
実績</t>
    <phoneticPr fontId="6"/>
  </si>
  <si>
    <t>医師の専門
分野</t>
    <phoneticPr fontId="6"/>
  </si>
  <si>
    <t>見出し</t>
    <rPh sb="0" eb="2">
      <t>ミダ</t>
    </rPh>
    <phoneticPr fontId="6"/>
  </si>
  <si>
    <t>アドレス</t>
    <phoneticPr fontId="6"/>
  </si>
  <si>
    <r>
      <t xml:space="preserve">その他の治療法
</t>
    </r>
    <r>
      <rPr>
        <sz val="8"/>
        <color theme="1"/>
        <rFont val="ＭＳ Ｐゴシック"/>
        <family val="3"/>
        <charset val="128"/>
        <scheme val="minor"/>
      </rPr>
      <t>※上記の実施状況・実績欄と合わせて記載してください</t>
    </r>
    <rPh sb="12" eb="14">
      <t>ジッシ</t>
    </rPh>
    <rPh sb="14" eb="16">
      <t>ジョウキョウ</t>
    </rPh>
    <phoneticPr fontId="16"/>
  </si>
  <si>
    <t>治療名</t>
    <rPh sb="0" eb="2">
      <t>チリョウ</t>
    </rPh>
    <rPh sb="2" eb="3">
      <t>メイ</t>
    </rPh>
    <phoneticPr fontId="16"/>
  </si>
  <si>
    <t>治療内容</t>
    <rPh sb="0" eb="2">
      <t>チリョウ</t>
    </rPh>
    <rPh sb="2" eb="4">
      <t>ナイヨウ</t>
    </rPh>
    <phoneticPr fontId="16"/>
  </si>
  <si>
    <t>他の治療(1)</t>
    <rPh sb="0" eb="1">
      <t>タ</t>
    </rPh>
    <rPh sb="2" eb="4">
      <t>チリョウ</t>
    </rPh>
    <phoneticPr fontId="16"/>
  </si>
  <si>
    <t>他の治療(2)</t>
    <rPh sb="0" eb="1">
      <t>タ</t>
    </rPh>
    <rPh sb="2" eb="4">
      <t>チリョウ</t>
    </rPh>
    <phoneticPr fontId="16"/>
  </si>
  <si>
    <t>他の治療(3)</t>
    <rPh sb="0" eb="1">
      <t>タ</t>
    </rPh>
    <rPh sb="2" eb="4">
      <t>チリョウ</t>
    </rPh>
    <phoneticPr fontId="16"/>
  </si>
  <si>
    <t>冷凍
凝固術</t>
    <rPh sb="0" eb="2">
      <t>レイトウ</t>
    </rPh>
    <rPh sb="3" eb="5">
      <t>ギョウコ</t>
    </rPh>
    <rPh sb="5" eb="6">
      <t>ジュツ</t>
    </rPh>
    <phoneticPr fontId="6"/>
  </si>
  <si>
    <t>光凝固
術</t>
    <rPh sb="0" eb="1">
      <t>ヒカリ</t>
    </rPh>
    <rPh sb="1" eb="3">
      <t>ギョウコ</t>
    </rPh>
    <rPh sb="4" eb="5">
      <t>ジュツ</t>
    </rPh>
    <phoneticPr fontId="6"/>
  </si>
  <si>
    <t>化学
療法</t>
    <rPh sb="0" eb="2">
      <t>カガク</t>
    </rPh>
    <rPh sb="3" eb="5">
      <t>リョウホウ</t>
    </rPh>
    <phoneticPr fontId="6"/>
  </si>
  <si>
    <t>眼動注</t>
    <rPh sb="0" eb="1">
      <t>メ</t>
    </rPh>
    <rPh sb="1" eb="2">
      <t>ドウ</t>
    </rPh>
    <rPh sb="2" eb="3">
      <t>チュウ</t>
    </rPh>
    <phoneticPr fontId="6"/>
  </si>
  <si>
    <t>放射線療法</t>
    <rPh sb="0" eb="3">
      <t>ホウシャセン</t>
    </rPh>
    <rPh sb="3" eb="5">
      <t>リョウホウ</t>
    </rPh>
    <phoneticPr fontId="6"/>
  </si>
  <si>
    <t>小線源
治療</t>
    <rPh sb="0" eb="1">
      <t>ショウ</t>
    </rPh>
    <rPh sb="1" eb="2">
      <t>セン</t>
    </rPh>
    <rPh sb="2" eb="3">
      <t>ミナモト</t>
    </rPh>
    <rPh sb="4" eb="6">
      <t>チリョウ</t>
    </rPh>
    <phoneticPr fontId="6"/>
  </si>
  <si>
    <t>重粒子
線治療</t>
    <phoneticPr fontId="16"/>
  </si>
  <si>
    <t>切・離断術</t>
    <phoneticPr fontId="6"/>
  </si>
  <si>
    <t>患肢
温存術</t>
    <phoneticPr fontId="6"/>
  </si>
  <si>
    <t>再建術</t>
    <phoneticPr fontId="6"/>
  </si>
  <si>
    <t>骨移植
術</t>
    <phoneticPr fontId="6"/>
  </si>
  <si>
    <t>その他の小児固形腫瘍</t>
    <rPh sb="2" eb="3">
      <t>タ</t>
    </rPh>
    <rPh sb="4" eb="6">
      <t>ショウニ</t>
    </rPh>
    <rPh sb="6" eb="8">
      <t>コケイ</t>
    </rPh>
    <rPh sb="8" eb="10">
      <t>シュヨウ</t>
    </rPh>
    <phoneticPr fontId="6"/>
  </si>
  <si>
    <t>小児血液腫瘍</t>
    <rPh sb="0" eb="2">
      <t>ショウニ</t>
    </rPh>
    <rPh sb="2" eb="4">
      <t>ケツエキ</t>
    </rPh>
    <rPh sb="4" eb="6">
      <t>シュヨウ</t>
    </rPh>
    <phoneticPr fontId="6"/>
  </si>
  <si>
    <t>移植</t>
    <rPh sb="0" eb="2">
      <t>イショク</t>
    </rPh>
    <phoneticPr fontId="6"/>
  </si>
  <si>
    <t>自家末梢血幹細胞移植</t>
    <phoneticPr fontId="6"/>
  </si>
  <si>
    <t>血縁者間同種造血幹細胞移植</t>
    <phoneticPr fontId="6"/>
  </si>
  <si>
    <t>全身
照射</t>
    <rPh sb="0" eb="2">
      <t>ゼンシン</t>
    </rPh>
    <rPh sb="3" eb="5">
      <t>ショウシャ</t>
    </rPh>
    <phoneticPr fontId="6"/>
  </si>
  <si>
    <r>
      <t xml:space="preserve">その他の治療法
</t>
    </r>
    <r>
      <rPr>
        <sz val="8"/>
        <color theme="1"/>
        <rFont val="ＭＳ Ｐゴシック"/>
        <family val="3"/>
        <charset val="128"/>
        <scheme val="minor"/>
      </rPr>
      <t>※上記の実績欄と合わせて記載してください</t>
    </r>
    <phoneticPr fontId="16"/>
  </si>
  <si>
    <t>生殖機能の温存の支援を行う体制</t>
    <phoneticPr fontId="21"/>
  </si>
  <si>
    <t>（複数回答可）</t>
    <rPh sb="1" eb="3">
      <t>フクスウ</t>
    </rPh>
    <rPh sb="3" eb="5">
      <t>カイトウ</t>
    </rPh>
    <rPh sb="5" eb="6">
      <t>カ</t>
    </rPh>
    <phoneticPr fontId="6"/>
  </si>
  <si>
    <t>■生殖機能の温存の支援を行う体制について記載すること。（他施設との連携がある場合は、その連携についても記載すること）</t>
    <rPh sb="28" eb="31">
      <t>タシセツ</t>
    </rPh>
    <rPh sb="33" eb="35">
      <t>レンケイ</t>
    </rPh>
    <rPh sb="38" eb="40">
      <t>バアイ</t>
    </rPh>
    <rPh sb="44" eb="46">
      <t>レンケイ</t>
    </rPh>
    <rPh sb="51" eb="53">
      <t>キサイ</t>
    </rPh>
    <phoneticPr fontId="6"/>
  </si>
  <si>
    <r>
      <t>このシートに貼付することが難しい場合、</t>
    </r>
    <r>
      <rPr>
        <b/>
        <u/>
        <sz val="11"/>
        <color indexed="10"/>
        <rFont val="ＭＳ Ｐゴシック"/>
        <family val="3"/>
        <charset val="128"/>
      </rPr>
      <t>ファイル名の頭に別紙2を付けた</t>
    </r>
    <r>
      <rPr>
        <sz val="11"/>
        <rFont val="ＭＳ Ｐゴシック"/>
        <family val="3"/>
        <charset val="128"/>
      </rPr>
      <t>電子ファイル、別添資料を提出すること。</t>
    </r>
    <rPh sb="25" eb="26">
      <t>アタマ</t>
    </rPh>
    <rPh sb="31" eb="32">
      <t>ツ</t>
    </rPh>
    <phoneticPr fontId="6"/>
  </si>
  <si>
    <t>別添資料の提出有無</t>
    <rPh sb="7" eb="9">
      <t>ウム</t>
    </rPh>
    <phoneticPr fontId="6"/>
  </si>
  <si>
    <t>（あり／なし）</t>
    <phoneticPr fontId="6"/>
  </si>
  <si>
    <t>ファイル形式</t>
    <rPh sb="4" eb="6">
      <t>ケイシキ</t>
    </rPh>
    <phoneticPr fontId="6"/>
  </si>
  <si>
    <t>（ワード／エクセル／パワーポイント／その他）</t>
    <rPh sb="20" eb="21">
      <t>タ</t>
    </rPh>
    <phoneticPr fontId="6"/>
  </si>
  <si>
    <t>その他の場合ファイル形式を記載してください。</t>
    <rPh sb="2" eb="3">
      <t>タ</t>
    </rPh>
    <rPh sb="4" eb="6">
      <t>バアイ</t>
    </rPh>
    <rPh sb="10" eb="12">
      <t>ケイシキ</t>
    </rPh>
    <rPh sb="13" eb="15">
      <t>キサイ</t>
    </rPh>
    <phoneticPr fontId="6"/>
  </si>
  <si>
    <t>緩和ケアチームの組織・体制</t>
    <phoneticPr fontId="6"/>
  </si>
  <si>
    <t>緩和ケアチームの総人数：</t>
    <phoneticPr fontId="6"/>
  </si>
  <si>
    <t>緩和ケアチームの名称、メンバー等を記載すること。個人情報を記載しないよう注意すること。なお、身体症状の緩和に携わる専門的な知識および技能を有する医師（常勤であることが望ましい）、精神症状の緩和に携わる専門的な知識および技能を有する医師（常勤であることが望ましい）、緩和ケアに携わる専門的な知識および技能を有する常勤の看護師は指定要件に含まれることに留意して記載すること。</t>
  </si>
  <si>
    <t>緩和ケアチームの名称</t>
  </si>
  <si>
    <t>職種</t>
    <phoneticPr fontId="6"/>
  </si>
  <si>
    <t>常勤／非常勤</t>
  </si>
  <si>
    <t>専門分野</t>
    <phoneticPr fontId="6"/>
  </si>
  <si>
    <t>資格等</t>
    <phoneticPr fontId="6"/>
  </si>
  <si>
    <t>例</t>
    <phoneticPr fontId="6"/>
  </si>
  <si>
    <t>医師、看護師、薬剤師</t>
    <phoneticPr fontId="6"/>
  </si>
  <si>
    <t>麻酔科、精神科、がん看護</t>
    <phoneticPr fontId="6"/>
  </si>
  <si>
    <t>緩和ケアに関するものを3つまで記載してください。</t>
    <phoneticPr fontId="6"/>
  </si>
  <si>
    <t>緩和ケア外来の状況</t>
    <rPh sb="0" eb="2">
      <t>カンワ</t>
    </rPh>
    <rPh sb="4" eb="6">
      <t>ガイライ</t>
    </rPh>
    <rPh sb="7" eb="9">
      <t>ジョウキョウ</t>
    </rPh>
    <phoneticPr fontId="19"/>
  </si>
  <si>
    <t>病院名：</t>
    <phoneticPr fontId="19"/>
  </si>
  <si>
    <t>緩和ケア外来が設定されている （はい/いいえ）</t>
    <rPh sb="0" eb="2">
      <t>カンワ</t>
    </rPh>
    <rPh sb="7" eb="9">
      <t>セッテイ</t>
    </rPh>
    <phoneticPr fontId="6"/>
  </si>
  <si>
    <t>緩和ケア外来の名称</t>
    <rPh sb="0" eb="2">
      <t>カンワ</t>
    </rPh>
    <rPh sb="4" eb="6">
      <t>ガイライ</t>
    </rPh>
    <rPh sb="7" eb="9">
      <t>メイショウ</t>
    </rPh>
    <phoneticPr fontId="6"/>
  </si>
  <si>
    <t>担当診療科名</t>
    <rPh sb="0" eb="2">
      <t>タントウ</t>
    </rPh>
    <rPh sb="2" eb="4">
      <t>シンリョウ</t>
    </rPh>
    <rPh sb="4" eb="5">
      <t>カ</t>
    </rPh>
    <rPh sb="5" eb="6">
      <t>ナ</t>
    </rPh>
    <phoneticPr fontId="6"/>
  </si>
  <si>
    <t>主な診療内容・特色</t>
    <rPh sb="0" eb="1">
      <t>オモ</t>
    </rPh>
    <rPh sb="2" eb="4">
      <t>シンリョウ</t>
    </rPh>
    <rPh sb="4" eb="6">
      <t>ナイヨウ</t>
    </rPh>
    <rPh sb="7" eb="9">
      <t>トクショク</t>
    </rPh>
    <phoneticPr fontId="6"/>
  </si>
  <si>
    <t>緩和ケア外来の説明が掲載されているページ</t>
    <rPh sb="0" eb="2">
      <t>カンワ</t>
    </rPh>
    <rPh sb="4" eb="6">
      <t>ガイライ</t>
    </rPh>
    <rPh sb="7" eb="9">
      <t>セツメイ</t>
    </rPh>
    <rPh sb="10" eb="12">
      <t>ケイサイ</t>
    </rPh>
    <phoneticPr fontId="6"/>
  </si>
  <si>
    <t>他施設でがんの診療を受けている、または、診療を受けていた患者さんを受け入れている （はい/いいえ）</t>
    <rPh sb="0" eb="1">
      <t>タ</t>
    </rPh>
    <rPh sb="1" eb="3">
      <t>シセツ</t>
    </rPh>
    <phoneticPr fontId="6"/>
  </si>
  <si>
    <t>■地域の患者さんやご家族向けの問い合わせ窓口が設定されている （はい/いいえ）</t>
    <rPh sb="23" eb="25">
      <t>セッテイ</t>
    </rPh>
    <phoneticPr fontId="6"/>
  </si>
  <si>
    <t>窓口の名称</t>
    <rPh sb="3" eb="5">
      <t>メイショウ</t>
    </rPh>
    <phoneticPr fontId="6"/>
  </si>
  <si>
    <t>代表</t>
    <rPh sb="0" eb="2">
      <t>ダイヒョウ</t>
    </rPh>
    <phoneticPr fontId="6"/>
  </si>
  <si>
    <t>（内線）</t>
    <rPh sb="1" eb="3">
      <t>ナイセン</t>
    </rPh>
    <phoneticPr fontId="6"/>
  </si>
  <si>
    <t>直通</t>
    <rPh sb="0" eb="2">
      <t>チョクツウ</t>
    </rPh>
    <phoneticPr fontId="6"/>
  </si>
  <si>
    <t>■地域の医療機関向けの問い合わせ窓口が設定されている （はい/いいえ）</t>
    <rPh sb="1" eb="3">
      <t>チイキ</t>
    </rPh>
    <rPh sb="4" eb="6">
      <t>イリョウ</t>
    </rPh>
    <rPh sb="6" eb="8">
      <t>キカン</t>
    </rPh>
    <rPh sb="19" eb="21">
      <t>セッテイ</t>
    </rPh>
    <phoneticPr fontId="6"/>
  </si>
  <si>
    <t>緩和ケア病棟の状況</t>
    <rPh sb="0" eb="2">
      <t>カンワ</t>
    </rPh>
    <rPh sb="4" eb="6">
      <t>ビョウトウ</t>
    </rPh>
    <rPh sb="7" eb="9">
      <t>ジョウキョウ</t>
    </rPh>
    <phoneticPr fontId="21"/>
  </si>
  <si>
    <t>※緩和ケア病棟が設定されている場合に限り、「2」以降を記載してください。</t>
    <rPh sb="5" eb="7">
      <t>ビョウトウ</t>
    </rPh>
    <phoneticPr fontId="6"/>
  </si>
  <si>
    <r>
      <t>緩和ケア病棟の説明が掲載されているページの見出しとアドレス</t>
    </r>
    <r>
      <rPr>
        <sz val="8"/>
        <rFont val="ＭＳ Ｐゴシック"/>
        <family val="3"/>
        <charset val="128"/>
      </rPr>
      <t xml:space="preserve">
</t>
    </r>
    <r>
      <rPr>
        <sz val="9"/>
        <rFont val="ＭＳ Ｐゴシック"/>
        <family val="3"/>
        <charset val="128"/>
      </rPr>
      <t>※アドレスは、手入力せずにホームページからコピーしてください。</t>
    </r>
    <rPh sb="0" eb="2">
      <t>カンワ</t>
    </rPh>
    <rPh sb="4" eb="6">
      <t>ビョウトウ</t>
    </rPh>
    <rPh sb="7" eb="9">
      <t>セツメイ</t>
    </rPh>
    <rPh sb="10" eb="12">
      <t>ケイサイ</t>
    </rPh>
    <rPh sb="21" eb="23">
      <t>ミダ</t>
    </rPh>
    <phoneticPr fontId="6"/>
  </si>
  <si>
    <t>入院予約後の入院までの待機期間　※転棟、緊急入院を除く</t>
    <rPh sb="0" eb="2">
      <t>ニュウイン</t>
    </rPh>
    <rPh sb="2" eb="4">
      <t>ヨヤク</t>
    </rPh>
    <rPh sb="4" eb="5">
      <t>ゴ</t>
    </rPh>
    <rPh sb="6" eb="8">
      <t>ニュウイン</t>
    </rPh>
    <rPh sb="11" eb="13">
      <t>タイキ</t>
    </rPh>
    <rPh sb="13" eb="15">
      <t>キカン</t>
    </rPh>
    <rPh sb="17" eb="18">
      <t>テン</t>
    </rPh>
    <rPh sb="18" eb="19">
      <t>トウ</t>
    </rPh>
    <rPh sb="20" eb="22">
      <t>キンキュウ</t>
    </rPh>
    <rPh sb="22" eb="24">
      <t>ニュウイン</t>
    </rPh>
    <rPh sb="25" eb="26">
      <t>ノゾ</t>
    </rPh>
    <phoneticPr fontId="28"/>
  </si>
  <si>
    <t>緩和ケア病棟を担当するスタッフの職種・人数（人）
※常勤・非常勤、専従・専任・兼任などに関わらず、緩和ケア病棟の診療に携わっているスタッフについて記載してください。</t>
    <rPh sb="0" eb="2">
      <t>カンワ</t>
    </rPh>
    <rPh sb="4" eb="6">
      <t>ビョウトウ</t>
    </rPh>
    <rPh sb="7" eb="9">
      <t>タントウ</t>
    </rPh>
    <rPh sb="16" eb="18">
      <t>ショクシュ</t>
    </rPh>
    <rPh sb="19" eb="21">
      <t>ニンズウ</t>
    </rPh>
    <rPh sb="22" eb="23">
      <t>ニン</t>
    </rPh>
    <phoneticPr fontId="6"/>
  </si>
  <si>
    <t>（例）　　　医師</t>
    <rPh sb="1" eb="2">
      <t>レイ</t>
    </rPh>
    <rPh sb="6" eb="8">
      <t>イシ</t>
    </rPh>
    <phoneticPr fontId="6"/>
  </si>
  <si>
    <t>（例）　　精神保健福祉士</t>
    <rPh sb="1" eb="2">
      <t>レイ</t>
    </rPh>
    <rPh sb="5" eb="7">
      <t>セイシン</t>
    </rPh>
    <rPh sb="7" eb="9">
      <t>ホケン</t>
    </rPh>
    <rPh sb="9" eb="12">
      <t>フクシシ</t>
    </rPh>
    <phoneticPr fontId="6"/>
  </si>
  <si>
    <t>直通</t>
    <phoneticPr fontId="28"/>
  </si>
  <si>
    <t>問い合わせ窓口について掲載しているホームページ</t>
    <rPh sb="0" eb="1">
      <t>ト</t>
    </rPh>
    <rPh sb="2" eb="3">
      <t>ア</t>
    </rPh>
    <rPh sb="5" eb="7">
      <t>マドグチ</t>
    </rPh>
    <rPh sb="11" eb="13">
      <t>ケイサイ</t>
    </rPh>
    <phoneticPr fontId="6"/>
  </si>
  <si>
    <t>電話</t>
    <phoneticPr fontId="6"/>
  </si>
  <si>
    <t>緩和ケア病棟の設備</t>
  </si>
  <si>
    <t>例：家族用キッチン、家族室、談話室、ランドリー、デイルーム（食事や面会者との談話、ボランティアによるティーサービスがある）、特殊入浴室</t>
    <phoneticPr fontId="6"/>
  </si>
  <si>
    <t>訪問看護ケアの有無</t>
  </si>
  <si>
    <t>例：自施設で実施している、同一医療法人の施設で実施している、連携している訪問看護ケアステーションを紹介している、など</t>
    <phoneticPr fontId="6"/>
  </si>
  <si>
    <r>
      <rPr>
        <b/>
        <u/>
        <sz val="14"/>
        <rFont val="ＭＳ Ｐゴシック"/>
        <family val="3"/>
        <charset val="128"/>
      </rPr>
      <t>小児がんに対して、手術、放射線療法または化学療法に携わる専門的な知識
および技能を有する医師によるセカンドオピニオンを提示する体制</t>
    </r>
    <rPh sb="0" eb="2">
      <t>ショウニ</t>
    </rPh>
    <phoneticPr fontId="16"/>
  </si>
  <si>
    <t>■病院のホームページで「セカンドオピニオン」の説明が掲載されているページの内容</t>
    <rPh sb="1" eb="3">
      <t>ビョウイン</t>
    </rPh>
    <rPh sb="23" eb="25">
      <t>セツメイ</t>
    </rPh>
    <rPh sb="26" eb="28">
      <t>ケイサイ</t>
    </rPh>
    <rPh sb="37" eb="39">
      <t>ナイヨウ</t>
    </rPh>
    <phoneticPr fontId="6"/>
  </si>
  <si>
    <t>ホームページ</t>
    <phoneticPr fontId="31"/>
  </si>
  <si>
    <t>見出し</t>
    <rPh sb="0" eb="2">
      <t>ミダ</t>
    </rPh>
    <phoneticPr fontId="31"/>
  </si>
  <si>
    <t>アドレス</t>
    <phoneticPr fontId="35"/>
  </si>
  <si>
    <t>問い合わせ先の
電話など</t>
    <rPh sb="0" eb="1">
      <t>ト</t>
    </rPh>
    <rPh sb="2" eb="3">
      <t>ア</t>
    </rPh>
    <rPh sb="5" eb="6">
      <t>サキ</t>
    </rPh>
    <rPh sb="8" eb="10">
      <t>デンワ</t>
    </rPh>
    <phoneticPr fontId="6"/>
  </si>
  <si>
    <t>対応可能な
疾患名</t>
    <rPh sb="0" eb="2">
      <t>タイオウ</t>
    </rPh>
    <rPh sb="2" eb="4">
      <t>カノウ</t>
    </rPh>
    <rPh sb="6" eb="8">
      <t>シッカン</t>
    </rPh>
    <rPh sb="8" eb="9">
      <t>ナ</t>
    </rPh>
    <phoneticPr fontId="6"/>
  </si>
  <si>
    <t>対応した患者数
（実績）</t>
    <rPh sb="0" eb="2">
      <t>タイオウ</t>
    </rPh>
    <rPh sb="4" eb="7">
      <t>カンジャスウ</t>
    </rPh>
    <rPh sb="9" eb="11">
      <t>ジッセキ</t>
    </rPh>
    <phoneticPr fontId="6"/>
  </si>
  <si>
    <t>担当する医師の情報</t>
    <rPh sb="0" eb="2">
      <t>タントウ</t>
    </rPh>
    <rPh sb="4" eb="6">
      <t>イシ</t>
    </rPh>
    <rPh sb="7" eb="9">
      <t>ジョウホウ</t>
    </rPh>
    <phoneticPr fontId="6"/>
  </si>
  <si>
    <t>保険診療、または</t>
  </si>
  <si>
    <t>医師名</t>
    <rPh sb="0" eb="2">
      <t>イシ</t>
    </rPh>
    <rPh sb="2" eb="3">
      <t>ナ</t>
    </rPh>
    <phoneticPr fontId="6"/>
  </si>
  <si>
    <t>専門分野</t>
    <phoneticPr fontId="35"/>
  </si>
  <si>
    <t>保険外診療である旨</t>
  </si>
  <si>
    <t>疾患ごとに、セカンドオピニオンを担当する医師に関する情報を5名まで記載してください。</t>
    <phoneticPr fontId="35"/>
  </si>
  <si>
    <t>　※対応状況で「対応不可」を選択した場合は、「セカンドオピニオンを担当している医師」に関する表への記載は不要です。</t>
    <rPh sb="14" eb="16">
      <t>センタク</t>
    </rPh>
    <phoneticPr fontId="35"/>
  </si>
  <si>
    <t>※別紙１を反映
○：専門とするがん
×：診療を実施していないがん</t>
    <phoneticPr fontId="6"/>
  </si>
  <si>
    <t>対応状況
（対応可／対応不可）</t>
    <rPh sb="0" eb="2">
      <t>タイオウ</t>
    </rPh>
    <rPh sb="2" eb="4">
      <t>ジョウキョウ</t>
    </rPh>
    <rPh sb="6" eb="8">
      <t>タイオウ</t>
    </rPh>
    <rPh sb="8" eb="9">
      <t>カ</t>
    </rPh>
    <rPh sb="10" eb="12">
      <t>タイオウ</t>
    </rPh>
    <rPh sb="12" eb="14">
      <t>フカ</t>
    </rPh>
    <phoneticPr fontId="6"/>
  </si>
  <si>
    <t>件</t>
    <rPh sb="0" eb="1">
      <t>ケン</t>
    </rPh>
    <phoneticPr fontId="35"/>
  </si>
  <si>
    <t>セカンドオピニオンを
担当している医師</t>
    <phoneticPr fontId="6"/>
  </si>
  <si>
    <t>所属している診療科</t>
    <phoneticPr fontId="6"/>
  </si>
  <si>
    <t>当該疾患に対する専門性
（専門：○/専門外：×）</t>
    <rPh sb="5" eb="6">
      <t>タイ</t>
    </rPh>
    <rPh sb="8" eb="10">
      <t>センモン</t>
    </rPh>
    <rPh sb="10" eb="11">
      <t>セイ</t>
    </rPh>
    <phoneticPr fontId="6"/>
  </si>
  <si>
    <t>当該疾患の専門分野（専門：○/専門外：×）</t>
    <rPh sb="0" eb="2">
      <t>トウガイ</t>
    </rPh>
    <rPh sb="2" eb="4">
      <t>シッカン</t>
    </rPh>
    <rPh sb="5" eb="7">
      <t>センモン</t>
    </rPh>
    <rPh sb="7" eb="9">
      <t>ブンヤ</t>
    </rPh>
    <rPh sb="10" eb="12">
      <t>センモン</t>
    </rPh>
    <rPh sb="15" eb="17">
      <t>センモン</t>
    </rPh>
    <phoneticPr fontId="6"/>
  </si>
  <si>
    <t>化学療法</t>
    <phoneticPr fontId="6"/>
  </si>
  <si>
    <t>その他※具体的に記載してください</t>
    <rPh sb="2" eb="3">
      <t>ホカ</t>
    </rPh>
    <rPh sb="4" eb="7">
      <t>グタイテキ</t>
    </rPh>
    <rPh sb="8" eb="10">
      <t>キサイ</t>
    </rPh>
    <phoneticPr fontId="6"/>
  </si>
  <si>
    <t>1人目</t>
    <rPh sb="1" eb="2">
      <t>ニン</t>
    </rPh>
    <rPh sb="2" eb="3">
      <t>メ</t>
    </rPh>
    <phoneticPr fontId="6"/>
  </si>
  <si>
    <t>2人目</t>
    <phoneticPr fontId="6"/>
  </si>
  <si>
    <t>3人目</t>
    <phoneticPr fontId="6"/>
  </si>
  <si>
    <t>4人目</t>
    <phoneticPr fontId="6"/>
  </si>
  <si>
    <t>5人目</t>
    <phoneticPr fontId="6"/>
  </si>
  <si>
    <t>小児悪性骨軟部腫瘍</t>
    <phoneticPr fontId="6"/>
  </si>
  <si>
    <t>その他の小児固形腫瘍</t>
    <phoneticPr fontId="6"/>
  </si>
  <si>
    <t>小児血液腫瘍</t>
    <phoneticPr fontId="6"/>
  </si>
  <si>
    <t>診療実績等</t>
    <phoneticPr fontId="6"/>
  </si>
  <si>
    <t>①＋②＋③：</t>
    <phoneticPr fontId="6"/>
  </si>
  <si>
    <t>①造血器腫瘍合計</t>
    <phoneticPr fontId="6"/>
  </si>
  <si>
    <t>②固形腫瘍合計</t>
    <phoneticPr fontId="6"/>
  </si>
  <si>
    <t>　　ALL</t>
  </si>
  <si>
    <t>　　神経芽腫瘍群</t>
  </si>
  <si>
    <t>　　AML</t>
  </si>
  <si>
    <t>　　まれな白血病</t>
  </si>
  <si>
    <t>　　腎腫瘍</t>
    <phoneticPr fontId="6"/>
  </si>
  <si>
    <t>　　MDS／MPDのうちCML</t>
  </si>
  <si>
    <t>　　肝腫瘍</t>
  </si>
  <si>
    <t>　　MDS／MPDのうちCMLを除く</t>
  </si>
  <si>
    <t>　　骨腫瘍</t>
  </si>
  <si>
    <t>　　Non-Hodgkin Lymphoma</t>
  </si>
  <si>
    <t>　　軟部腫瘍</t>
    <rPh sb="4" eb="6">
      <t>シュヨウ</t>
    </rPh>
    <phoneticPr fontId="6"/>
  </si>
  <si>
    <t>　　Hodgkin Lymphoma</t>
  </si>
  <si>
    <t>　　胚細胞腫瘍</t>
  </si>
  <si>
    <t>　　その他のリンパ増殖性疾患</t>
  </si>
  <si>
    <t>　　脳・脊髄腫瘍</t>
  </si>
  <si>
    <t>　　組織球症（HLH）</t>
  </si>
  <si>
    <t>③その他の症例数</t>
    <rPh sb="5" eb="7">
      <t>ショウレイ</t>
    </rPh>
    <rPh sb="7" eb="8">
      <t>スウ</t>
    </rPh>
    <phoneticPr fontId="6"/>
  </si>
  <si>
    <t>　　組織球症（LCH)</t>
  </si>
  <si>
    <t>その他の症例の内訳（診断名）</t>
    <rPh sb="2" eb="3">
      <t>タ</t>
    </rPh>
    <rPh sb="4" eb="6">
      <t>ショウレイ</t>
    </rPh>
    <rPh sb="7" eb="9">
      <t>ウチワケ</t>
    </rPh>
    <phoneticPr fontId="6"/>
  </si>
  <si>
    <t>　　その他の組織球症</t>
  </si>
  <si>
    <t>　　その他の造血器腫瘍</t>
  </si>
  <si>
    <t>　　Down症TAM 登録</t>
  </si>
  <si>
    <t>※18歳以下の初回治療例とする。セカンドオピニオンは除く。</t>
    <rPh sb="7" eb="9">
      <t>ショカイ</t>
    </rPh>
    <rPh sb="9" eb="11">
      <t>チリョウ</t>
    </rPh>
    <rPh sb="11" eb="12">
      <t>レイ</t>
    </rPh>
    <phoneticPr fontId="6"/>
  </si>
  <si>
    <t>※このシートについては、現況報告書としては公開されません。</t>
    <rPh sb="12" eb="14">
      <t>ゲンキョウ</t>
    </rPh>
    <rPh sb="14" eb="17">
      <t>ホウコクショ</t>
    </rPh>
    <rPh sb="21" eb="23">
      <t>コウカイ</t>
    </rPh>
    <phoneticPr fontId="6"/>
  </si>
  <si>
    <t>小児がんに関する研修の状況</t>
    <phoneticPr fontId="6"/>
  </si>
  <si>
    <t>うち小児がんの診療に関する研修会等の回数</t>
    <phoneticPr fontId="6"/>
  </si>
  <si>
    <t>うち小児がんの相談支援に関する研修会等の回数</t>
    <phoneticPr fontId="6"/>
  </si>
  <si>
    <t>うち小児がんのがん登録に関する研修会等の回数</t>
    <phoneticPr fontId="6"/>
  </si>
  <si>
    <t>うち小児がんの臨床試験に関する研修会等の回数</t>
    <phoneticPr fontId="6"/>
  </si>
  <si>
    <t>うち小児がんに関するその他の研修会等の回数</t>
    <phoneticPr fontId="6"/>
  </si>
  <si>
    <t>　※ただし、参加人数については、自施設・自施設以外の内訳が不明である場合には、総数の欄にのみ記載し、自施設・自施設以外の欄は0を記入すること。</t>
    <rPh sb="6" eb="8">
      <t>サンカ</t>
    </rPh>
    <rPh sb="8" eb="10">
      <t>ニンズウ</t>
    </rPh>
    <rPh sb="16" eb="17">
      <t>ジ</t>
    </rPh>
    <rPh sb="17" eb="19">
      <t>シセツ</t>
    </rPh>
    <rPh sb="20" eb="21">
      <t>ジ</t>
    </rPh>
    <rPh sb="21" eb="23">
      <t>シセツ</t>
    </rPh>
    <rPh sb="23" eb="25">
      <t>イガイ</t>
    </rPh>
    <rPh sb="26" eb="28">
      <t>ウチワケ</t>
    </rPh>
    <rPh sb="29" eb="31">
      <t>フメイ</t>
    </rPh>
    <rPh sb="34" eb="36">
      <t>バアイ</t>
    </rPh>
    <rPh sb="39" eb="41">
      <t>ソウスウ</t>
    </rPh>
    <rPh sb="42" eb="43">
      <t>ラン</t>
    </rPh>
    <rPh sb="46" eb="48">
      <t>キサイ</t>
    </rPh>
    <rPh sb="50" eb="51">
      <t>ジ</t>
    </rPh>
    <rPh sb="51" eb="53">
      <t>シセツ</t>
    </rPh>
    <rPh sb="60" eb="61">
      <t>ラン</t>
    </rPh>
    <rPh sb="64" eb="66">
      <t>キニュウ</t>
    </rPh>
    <phoneticPr fontId="6"/>
  </si>
  <si>
    <t>研修の名称</t>
    <rPh sb="0" eb="2">
      <t>ケンシュウ</t>
    </rPh>
    <rPh sb="3" eb="5">
      <t>メイショウ</t>
    </rPh>
    <phoneticPr fontId="6"/>
  </si>
  <si>
    <t>研修の内容・特徴</t>
    <rPh sb="0" eb="2">
      <t>ケンシュウ</t>
    </rPh>
    <rPh sb="3" eb="5">
      <t>ナイヨウ</t>
    </rPh>
    <phoneticPr fontId="6"/>
  </si>
  <si>
    <t>参加人数</t>
    <rPh sb="0" eb="2">
      <t>サンカ</t>
    </rPh>
    <rPh sb="2" eb="4">
      <t>ニンズウ</t>
    </rPh>
    <phoneticPr fontId="6"/>
  </si>
  <si>
    <t>実施形態</t>
    <rPh sb="0" eb="2">
      <t>ジッシ</t>
    </rPh>
    <rPh sb="2" eb="4">
      <t>ケイタイ</t>
    </rPh>
    <phoneticPr fontId="6"/>
  </si>
  <si>
    <t>自施設</t>
    <phoneticPr fontId="6"/>
  </si>
  <si>
    <t>自施設以外</t>
  </si>
  <si>
    <t>総数</t>
    <rPh sb="0" eb="2">
      <t>ソウスウ</t>
    </rPh>
    <phoneticPr fontId="6"/>
  </si>
  <si>
    <t>①実地開催のみ
②実地＋オンラインの
　ハイブリッド開催
③オンライン開催のみ</t>
    <rPh sb="1" eb="3">
      <t>ジッチ</t>
    </rPh>
    <rPh sb="3" eb="5">
      <t>カイサイ</t>
    </rPh>
    <rPh sb="9" eb="11">
      <t>ジッチ</t>
    </rPh>
    <rPh sb="26" eb="28">
      <t>カイサイ</t>
    </rPh>
    <rPh sb="35" eb="37">
      <t>カイサイ</t>
    </rPh>
    <phoneticPr fontId="6"/>
  </si>
  <si>
    <t>その他</t>
    <rPh sb="2" eb="3">
      <t>ホカ</t>
    </rPh>
    <phoneticPr fontId="6"/>
  </si>
  <si>
    <t>がん相談支援センターの体制、相談件数と相談支援内容</t>
    <phoneticPr fontId="6"/>
  </si>
  <si>
    <t>専従/専任/その他※１</t>
    <rPh sb="8" eb="9">
      <t>タ</t>
    </rPh>
    <phoneticPr fontId="6"/>
  </si>
  <si>
    <t>相談業務の
経験年数（年）</t>
    <rPh sb="11" eb="12">
      <t>ネン</t>
    </rPh>
    <phoneticPr fontId="6"/>
  </si>
  <si>
    <t>相談員基礎研修の受講状況</t>
    <phoneticPr fontId="6"/>
  </si>
  <si>
    <t>小児がん相談員
専門研修</t>
    <rPh sb="0" eb="2">
      <t>ショウニ</t>
    </rPh>
    <rPh sb="4" eb="6">
      <t>ソウダン</t>
    </rPh>
    <rPh sb="6" eb="7">
      <t>イン</t>
    </rPh>
    <rPh sb="8" eb="10">
      <t>センモン</t>
    </rPh>
    <rPh sb="10" eb="12">
      <t>ケンシュウ</t>
    </rPh>
    <phoneticPr fontId="6"/>
  </si>
  <si>
    <t>小児がん相談員
継続研修※３</t>
    <rPh sb="0" eb="2">
      <t>ショウニ</t>
    </rPh>
    <rPh sb="4" eb="6">
      <t>ソウダン</t>
    </rPh>
    <rPh sb="6" eb="7">
      <t>イン</t>
    </rPh>
    <rPh sb="8" eb="10">
      <t>ケイゾク</t>
    </rPh>
    <rPh sb="10" eb="12">
      <t>ケンシュウ</t>
    </rPh>
    <phoneticPr fontId="6"/>
  </si>
  <si>
    <t>基礎研修
（1）</t>
    <rPh sb="0" eb="2">
      <t>キソ</t>
    </rPh>
    <rPh sb="2" eb="4">
      <t>ケンシュウ</t>
    </rPh>
    <phoneticPr fontId="6"/>
  </si>
  <si>
    <t>基礎研修
（2）</t>
    <phoneticPr fontId="6"/>
  </si>
  <si>
    <t>基礎研修
（3）※２</t>
    <phoneticPr fontId="6"/>
  </si>
  <si>
    <t>※１　「その他」については、相談支援に関する業務に従事する時間が就業時間の５割未満である者について、選択してください。</t>
    <rPh sb="6" eb="7">
      <t>タ</t>
    </rPh>
    <rPh sb="14" eb="16">
      <t>ソウダン</t>
    </rPh>
    <rPh sb="16" eb="18">
      <t>シエン</t>
    </rPh>
    <rPh sb="19" eb="20">
      <t>カン</t>
    </rPh>
    <rPh sb="22" eb="24">
      <t>ギョウム</t>
    </rPh>
    <rPh sb="25" eb="27">
      <t>ジュウジ</t>
    </rPh>
    <rPh sb="29" eb="31">
      <t>ジカン</t>
    </rPh>
    <rPh sb="32" eb="34">
      <t>シュウギョウ</t>
    </rPh>
    <rPh sb="34" eb="36">
      <t>ジカン</t>
    </rPh>
    <rPh sb="38" eb="39">
      <t>ワリ</t>
    </rPh>
    <rPh sb="39" eb="41">
      <t>ミマン</t>
    </rPh>
    <rPh sb="44" eb="45">
      <t>モノ</t>
    </rPh>
    <rPh sb="50" eb="52">
      <t>センタク</t>
    </rPh>
    <phoneticPr fontId="6"/>
  </si>
  <si>
    <t>相談者</t>
    <rPh sb="0" eb="2">
      <t>ソウダン</t>
    </rPh>
    <rPh sb="2" eb="3">
      <t>シャ</t>
    </rPh>
    <phoneticPr fontId="6"/>
  </si>
  <si>
    <t>計</t>
    <rPh sb="0" eb="1">
      <t>ケイ</t>
    </rPh>
    <phoneticPr fontId="6"/>
  </si>
  <si>
    <t>自施設の患者・家族</t>
    <rPh sb="0" eb="1">
      <t>ジ</t>
    </rPh>
    <rPh sb="1" eb="3">
      <t>シセツ</t>
    </rPh>
    <rPh sb="4" eb="6">
      <t>カンジャ</t>
    </rPh>
    <rPh sb="7" eb="9">
      <t>カゾク</t>
    </rPh>
    <phoneticPr fontId="6"/>
  </si>
  <si>
    <t>他施設の患者・家族</t>
    <rPh sb="0" eb="1">
      <t>タ</t>
    </rPh>
    <rPh sb="1" eb="3">
      <t>シセツ</t>
    </rPh>
    <rPh sb="4" eb="6">
      <t>カンジャ</t>
    </rPh>
    <rPh sb="7" eb="9">
      <t>カゾク</t>
    </rPh>
    <phoneticPr fontId="6"/>
  </si>
  <si>
    <t>合計</t>
    <rPh sb="0" eb="2">
      <t>ゴウケイ</t>
    </rPh>
    <phoneticPr fontId="6"/>
  </si>
  <si>
    <t>相談支援の対象者</t>
    <phoneticPr fontId="6"/>
  </si>
  <si>
    <t>例</t>
    <rPh sb="0" eb="1">
      <t>レイ</t>
    </rPh>
    <phoneticPr fontId="6"/>
  </si>
  <si>
    <t>がんの診療を行っている医療機関の紹介（70施設を対象に調査を行い、その資料をもとに医療機関の情報を提供しています。）</t>
    <phoneticPr fontId="6"/>
  </si>
  <si>
    <t>他施設の患者・家族</t>
    <phoneticPr fontId="6"/>
  </si>
  <si>
    <t>がん相談支援センターの問い合わせ窓口</t>
    <phoneticPr fontId="19"/>
  </si>
  <si>
    <t>がん相談支援センターの名称</t>
    <rPh sb="2" eb="4">
      <t>ソウダン</t>
    </rPh>
    <rPh sb="4" eb="6">
      <t>シエン</t>
    </rPh>
    <rPh sb="11" eb="13">
      <t>メイショウ</t>
    </rPh>
    <phoneticPr fontId="6"/>
  </si>
  <si>
    <t>問い合わせ先電話番号</t>
    <phoneticPr fontId="6"/>
  </si>
  <si>
    <t>■対面相談の実施 （実施/未実施）</t>
    <rPh sb="1" eb="3">
      <t>タイメン</t>
    </rPh>
    <rPh sb="3" eb="5">
      <t>ソウダン</t>
    </rPh>
    <rPh sb="6" eb="8">
      <t>ジッシ</t>
    </rPh>
    <rPh sb="10" eb="12">
      <t>ジッシ</t>
    </rPh>
    <rPh sb="13" eb="16">
      <t>ミジッシ</t>
    </rPh>
    <phoneticPr fontId="6"/>
  </si>
  <si>
    <r>
      <t>予約の要否 （必要</t>
    </r>
    <r>
      <rPr>
        <sz val="11"/>
        <color theme="1"/>
        <rFont val="ＭＳ Ｐゴシック"/>
        <family val="3"/>
        <charset val="128"/>
        <scheme val="minor"/>
      </rPr>
      <t>/不要）</t>
    </r>
    <rPh sb="0" eb="2">
      <t>ヨヤク</t>
    </rPh>
    <rPh sb="3" eb="5">
      <t>ヨウヒ</t>
    </rPh>
    <rPh sb="7" eb="9">
      <t>ヒツヨウ</t>
    </rPh>
    <rPh sb="10" eb="12">
      <t>フヨウ</t>
    </rPh>
    <phoneticPr fontId="6"/>
  </si>
  <si>
    <t>■電話相談の実施 （実施/未実施）</t>
    <rPh sb="1" eb="3">
      <t>デンワ</t>
    </rPh>
    <rPh sb="3" eb="5">
      <t>ソウダン</t>
    </rPh>
    <rPh sb="6" eb="8">
      <t>ジッシ</t>
    </rPh>
    <phoneticPr fontId="6"/>
  </si>
  <si>
    <t>電話番号</t>
    <phoneticPr fontId="6"/>
  </si>
  <si>
    <t>予約の要否 （必要/不要）</t>
    <rPh sb="0" eb="2">
      <t>ヨヤク</t>
    </rPh>
    <rPh sb="3" eb="5">
      <t>ヨウヒ</t>
    </rPh>
    <phoneticPr fontId="6"/>
  </si>
  <si>
    <t>■FAX相談の実施 （実施/未実施）</t>
    <rPh sb="4" eb="6">
      <t>ソウダン</t>
    </rPh>
    <rPh sb="7" eb="9">
      <t>ジッシ</t>
    </rPh>
    <phoneticPr fontId="6"/>
  </si>
  <si>
    <t>FAX番号</t>
    <phoneticPr fontId="6"/>
  </si>
  <si>
    <r>
      <t xml:space="preserve">■電子メール相談の実施 
</t>
    </r>
    <r>
      <rPr>
        <b/>
        <sz val="10"/>
        <rFont val="ＭＳ Ｐゴシック"/>
        <family val="3"/>
        <charset val="128"/>
      </rPr>
      <t>（実施/未実施）</t>
    </r>
    <rPh sb="1" eb="3">
      <t>デンシ</t>
    </rPh>
    <rPh sb="6" eb="8">
      <t>ソウダン</t>
    </rPh>
    <rPh sb="9" eb="11">
      <t>ジッシ</t>
    </rPh>
    <phoneticPr fontId="6"/>
  </si>
  <si>
    <r>
      <t>メールアドレス</t>
    </r>
    <r>
      <rPr>
        <sz val="11"/>
        <color theme="1"/>
        <rFont val="ＭＳ Ｐゴシック"/>
        <family val="3"/>
        <charset val="128"/>
        <scheme val="minor"/>
      </rPr>
      <t xml:space="preserve">
</t>
    </r>
    <r>
      <rPr>
        <sz val="10"/>
        <rFont val="ＭＳ Ｐゴシック"/>
        <family val="3"/>
        <charset val="128"/>
      </rPr>
      <t>※個人のメールアドレスは記載しないでください</t>
    </r>
    <rPh sb="9" eb="11">
      <t>コジン</t>
    </rPh>
    <rPh sb="20" eb="22">
      <t>キサイ</t>
    </rPh>
    <phoneticPr fontId="6"/>
  </si>
  <si>
    <t>小児がん患者およびその家族が語り合うための場の設定状況</t>
    <rPh sb="23" eb="25">
      <t>セッテイ</t>
    </rPh>
    <rPh sb="25" eb="27">
      <t>ジョウキョウ</t>
    </rPh>
    <phoneticPr fontId="21"/>
  </si>
  <si>
    <t>病院名：</t>
    <rPh sb="0" eb="2">
      <t>ビョウイン</t>
    </rPh>
    <rPh sb="2" eb="3">
      <t>メイ</t>
    </rPh>
    <phoneticPr fontId="6"/>
  </si>
  <si>
    <t>１．患者の交流会・勉強会・相談支援・講演会等で連携している小児がん患者団体と、小児がん患者およびその家族が語り合うための場について記載してください。</t>
    <rPh sb="2" eb="4">
      <t>カンジャ</t>
    </rPh>
    <rPh sb="5" eb="8">
      <t>コウリュウカイ</t>
    </rPh>
    <rPh sb="9" eb="12">
      <t>ベンキョウカイ</t>
    </rPh>
    <rPh sb="13" eb="15">
      <t>ソウダン</t>
    </rPh>
    <rPh sb="15" eb="17">
      <t>シエン</t>
    </rPh>
    <rPh sb="18" eb="20">
      <t>コウエン</t>
    </rPh>
    <rPh sb="20" eb="22">
      <t>カイナド</t>
    </rPh>
    <rPh sb="23" eb="25">
      <t>レンケイ</t>
    </rPh>
    <rPh sb="29" eb="31">
      <t>ショウニ</t>
    </rPh>
    <rPh sb="33" eb="35">
      <t>カンジャ</t>
    </rPh>
    <rPh sb="35" eb="37">
      <t>ダンタイ</t>
    </rPh>
    <rPh sb="39" eb="41">
      <t>ショウニ</t>
    </rPh>
    <rPh sb="43" eb="45">
      <t>カンジャ</t>
    </rPh>
    <rPh sb="50" eb="52">
      <t>カゾク</t>
    </rPh>
    <rPh sb="53" eb="54">
      <t>カタ</t>
    </rPh>
    <rPh sb="55" eb="56">
      <t>ア</t>
    </rPh>
    <rPh sb="60" eb="61">
      <t>バ</t>
    </rPh>
    <rPh sb="65" eb="67">
      <t>キサイ</t>
    </rPh>
    <phoneticPr fontId="21"/>
  </si>
  <si>
    <t>連携している小児がん患者団体について</t>
    <rPh sb="0" eb="2">
      <t>レンケイ</t>
    </rPh>
    <rPh sb="6" eb="8">
      <t>ショウニ</t>
    </rPh>
    <rPh sb="10" eb="12">
      <t>カンジャ</t>
    </rPh>
    <rPh sb="12" eb="14">
      <t>ダンタイ</t>
    </rPh>
    <phoneticPr fontId="21"/>
  </si>
  <si>
    <t>当該団体が主催する小児がん患者およびその家族が語り合うための場について</t>
    <rPh sb="0" eb="2">
      <t>トウガイ</t>
    </rPh>
    <rPh sb="2" eb="4">
      <t>ダンタイ</t>
    </rPh>
    <rPh sb="5" eb="7">
      <t>シュサイ</t>
    </rPh>
    <rPh sb="9" eb="11">
      <t>ショウニ</t>
    </rPh>
    <rPh sb="13" eb="15">
      <t>カンジャ</t>
    </rPh>
    <rPh sb="20" eb="22">
      <t>カゾク</t>
    </rPh>
    <rPh sb="23" eb="24">
      <t>カタ</t>
    </rPh>
    <rPh sb="25" eb="26">
      <t>ア</t>
    </rPh>
    <rPh sb="30" eb="31">
      <t>バ</t>
    </rPh>
    <phoneticPr fontId="21"/>
  </si>
  <si>
    <t>連携している団体の名称　</t>
    <rPh sb="0" eb="2">
      <t>レンケイ</t>
    </rPh>
    <rPh sb="6" eb="8">
      <t>ダンタイ</t>
    </rPh>
    <rPh sb="9" eb="11">
      <t>メイショウ</t>
    </rPh>
    <phoneticPr fontId="6"/>
  </si>
  <si>
    <t>団体の参加対象者</t>
    <rPh sb="0" eb="2">
      <t>ダンタイ</t>
    </rPh>
    <rPh sb="3" eb="5">
      <t>サンカ</t>
    </rPh>
    <rPh sb="5" eb="8">
      <t>タイショウシャ</t>
    </rPh>
    <phoneticPr fontId="21"/>
  </si>
  <si>
    <t>具体的な連携内容</t>
    <rPh sb="0" eb="3">
      <t>グタイテキ</t>
    </rPh>
    <rPh sb="4" eb="6">
      <t>レンケイ</t>
    </rPh>
    <rPh sb="6" eb="8">
      <t>ナイヨウ</t>
    </rPh>
    <phoneticPr fontId="6"/>
  </si>
  <si>
    <t>上段：語り合う場の名称</t>
    <rPh sb="0" eb="1">
      <t>ウエ</t>
    </rPh>
    <rPh sb="1" eb="2">
      <t>ダン</t>
    </rPh>
    <rPh sb="3" eb="4">
      <t>カタ</t>
    </rPh>
    <rPh sb="5" eb="6">
      <t>ア</t>
    </rPh>
    <rPh sb="7" eb="8">
      <t>バ</t>
    </rPh>
    <rPh sb="9" eb="11">
      <t>メイショウ</t>
    </rPh>
    <phoneticPr fontId="6"/>
  </si>
  <si>
    <t>病院
職員
の
関与</t>
    <phoneticPr fontId="6"/>
  </si>
  <si>
    <t>活動状況</t>
    <rPh sb="0" eb="2">
      <t>カツドウ</t>
    </rPh>
    <rPh sb="2" eb="4">
      <t>ジョウキョウ</t>
    </rPh>
    <phoneticPr fontId="6"/>
  </si>
  <si>
    <t>参加対象者</t>
    <rPh sb="0" eb="2">
      <t>サンカ</t>
    </rPh>
    <rPh sb="2" eb="4">
      <t>タイショウ</t>
    </rPh>
    <rPh sb="4" eb="5">
      <t>シャ</t>
    </rPh>
    <phoneticPr fontId="6"/>
  </si>
  <si>
    <t>参加対象者向けの
院内の問い合わせ窓口
（窓口の名称・電話番号）</t>
    <rPh sb="0" eb="2">
      <t>サンカ</t>
    </rPh>
    <rPh sb="2" eb="4">
      <t>タイショウ</t>
    </rPh>
    <rPh sb="4" eb="5">
      <t>シャ</t>
    </rPh>
    <rPh sb="5" eb="6">
      <t>ム</t>
    </rPh>
    <rPh sb="9" eb="11">
      <t>インナイ</t>
    </rPh>
    <rPh sb="12" eb="13">
      <t>ト</t>
    </rPh>
    <rPh sb="14" eb="15">
      <t>ア</t>
    </rPh>
    <rPh sb="17" eb="19">
      <t>マドグチ</t>
    </rPh>
    <rPh sb="21" eb="23">
      <t>マドグチ</t>
    </rPh>
    <rPh sb="24" eb="26">
      <t>メイショウ</t>
    </rPh>
    <rPh sb="27" eb="29">
      <t>デンワ</t>
    </rPh>
    <rPh sb="29" eb="31">
      <t>バンゴウ</t>
    </rPh>
    <phoneticPr fontId="6"/>
  </si>
  <si>
    <t>下段：主な活動内容</t>
    <rPh sb="0" eb="1">
      <t>シモ</t>
    </rPh>
    <rPh sb="1" eb="2">
      <t>ダン</t>
    </rPh>
    <rPh sb="3" eb="4">
      <t>オモ</t>
    </rPh>
    <rPh sb="5" eb="7">
      <t>カツドウ</t>
    </rPh>
    <rPh sb="7" eb="9">
      <t>ナイヨウ</t>
    </rPh>
    <phoneticPr fontId="21"/>
  </si>
  <si>
    <t>定期
/不定期</t>
    <rPh sb="0" eb="2">
      <t>テイキ</t>
    </rPh>
    <rPh sb="4" eb="7">
      <t>フテイキ</t>
    </rPh>
    <phoneticPr fontId="6"/>
  </si>
  <si>
    <t>頻度
（回）</t>
    <rPh sb="0" eb="2">
      <t>ヒンド</t>
    </rPh>
    <rPh sb="4" eb="5">
      <t>カイ</t>
    </rPh>
    <phoneticPr fontId="6"/>
  </si>
  <si>
    <t>病名</t>
    <rPh sb="0" eb="2">
      <t>ビョウメイ</t>
    </rPh>
    <phoneticPr fontId="6"/>
  </si>
  <si>
    <t>院外からの参加可否</t>
    <rPh sb="7" eb="9">
      <t>カヒ</t>
    </rPh>
    <phoneticPr fontId="6"/>
  </si>
  <si>
    <t>患者のみ
/家族のみ
/患者・家族</t>
    <rPh sb="0" eb="2">
      <t>カンジャ</t>
    </rPh>
    <rPh sb="6" eb="8">
      <t>カゾク</t>
    </rPh>
    <rPh sb="12" eb="14">
      <t>カンジャ</t>
    </rPh>
    <rPh sb="15" eb="17">
      <t>カゾク</t>
    </rPh>
    <phoneticPr fontId="6"/>
  </si>
  <si>
    <t>○○○会</t>
    <rPh sb="3" eb="4">
      <t>カイ</t>
    </rPh>
    <phoneticPr fontId="6"/>
  </si>
  <si>
    <t>小児血液腫瘍の患者およびその家族</t>
    <rPh sb="0" eb="2">
      <t>ショウニ</t>
    </rPh>
    <rPh sb="2" eb="4">
      <t>ケツエキ</t>
    </rPh>
    <rPh sb="4" eb="6">
      <t>シュヨウ</t>
    </rPh>
    <rPh sb="7" eb="9">
      <t>カンジャ</t>
    </rPh>
    <rPh sb="14" eb="16">
      <t>カゾク</t>
    </rPh>
    <phoneticPr fontId="21"/>
  </si>
  <si>
    <t>なし</t>
  </si>
  <si>
    <t>定期</t>
  </si>
  <si>
    <t>週</t>
  </si>
  <si>
    <t>小児がん</t>
    <rPh sb="0" eb="2">
      <t>ショウニ</t>
    </rPh>
    <phoneticPr fontId="6"/>
  </si>
  <si>
    <t>参加可</t>
  </si>
  <si>
    <t>患者・家族</t>
  </si>
  <si>
    <t>名称</t>
    <rPh sb="0" eb="2">
      <t>メイショウ</t>
    </rPh>
    <phoneticPr fontId="6"/>
  </si>
  <si>
    <t>相談支援センター</t>
    <rPh sb="0" eb="2">
      <t>ソウダン</t>
    </rPh>
    <rPh sb="2" eb="4">
      <t>シエン</t>
    </rPh>
    <phoneticPr fontId="6"/>
  </si>
  <si>
    <t>小児がん患者の親の交流会を開催している。</t>
    <phoneticPr fontId="21"/>
  </si>
  <si>
    <t>電話</t>
    <rPh sb="0" eb="2">
      <t>デンワ</t>
    </rPh>
    <phoneticPr fontId="6"/>
  </si>
  <si>
    <t>XXX-XXX-XXXX直通</t>
    <rPh sb="12" eb="14">
      <t>チョクツウ</t>
    </rPh>
    <phoneticPr fontId="6"/>
  </si>
  <si>
    <t>２．患者および家族向けの図書室の設置状況を記載してください。</t>
    <rPh sb="2" eb="4">
      <t>カンジャ</t>
    </rPh>
    <rPh sb="7" eb="9">
      <t>カゾク</t>
    </rPh>
    <rPh sb="9" eb="10">
      <t>ム</t>
    </rPh>
    <rPh sb="12" eb="15">
      <t>トショシツ</t>
    </rPh>
    <rPh sb="16" eb="18">
      <t>セッチ</t>
    </rPh>
    <rPh sb="18" eb="20">
      <t>ジョウキョウ</t>
    </rPh>
    <rPh sb="21" eb="23">
      <t>キサイ</t>
    </rPh>
    <phoneticPr fontId="21"/>
  </si>
  <si>
    <t>患者および家族向けの図書室の設置</t>
    <rPh sb="0" eb="2">
      <t>カンジャ</t>
    </rPh>
    <rPh sb="5" eb="7">
      <t>カゾク</t>
    </rPh>
    <rPh sb="7" eb="8">
      <t>ム</t>
    </rPh>
    <rPh sb="10" eb="13">
      <t>トショシツ</t>
    </rPh>
    <rPh sb="14" eb="16">
      <t>セッチ</t>
    </rPh>
    <phoneticPr fontId="6"/>
  </si>
  <si>
    <t>※「設置あり」の場合に限り、以下を記載してください。</t>
    <phoneticPr fontId="6"/>
  </si>
  <si>
    <t>図書室の名称</t>
    <rPh sb="0" eb="3">
      <t>トショシツ</t>
    </rPh>
    <rPh sb="4" eb="6">
      <t>メイショウ</t>
    </rPh>
    <phoneticPr fontId="6"/>
  </si>
  <si>
    <r>
      <t xml:space="preserve">図書室の説明が掲載されているページの見出しとアドレス
</t>
    </r>
    <r>
      <rPr>
        <sz val="8"/>
        <rFont val="ＭＳ Ｐゴシック"/>
        <family val="3"/>
        <charset val="128"/>
      </rPr>
      <t>※アドレスは、手入力せずにホームページからコピーしてください</t>
    </r>
    <rPh sb="0" eb="3">
      <t>トショシツ</t>
    </rPh>
    <rPh sb="4" eb="6">
      <t>セツメイ</t>
    </rPh>
    <rPh sb="7" eb="9">
      <t>ケイサイ</t>
    </rPh>
    <rPh sb="18" eb="20">
      <t>ミダ</t>
    </rPh>
    <phoneticPr fontId="6"/>
  </si>
  <si>
    <r>
      <t xml:space="preserve">利用者の制限
</t>
    </r>
    <r>
      <rPr>
        <sz val="7.5"/>
        <rFont val="ＭＳ Ｐゴシック"/>
        <family val="3"/>
        <charset val="128"/>
      </rPr>
      <t>※選択肢に含まれていない場合はその他の欄に記載</t>
    </r>
    <rPh sb="0" eb="3">
      <t>リヨウシャ</t>
    </rPh>
    <rPh sb="4" eb="6">
      <t>セイゲン</t>
    </rPh>
    <rPh sb="8" eb="10">
      <t>センタク</t>
    </rPh>
    <rPh sb="10" eb="11">
      <t>シ</t>
    </rPh>
    <rPh sb="12" eb="13">
      <t>フク</t>
    </rPh>
    <rPh sb="19" eb="21">
      <t>バアイ</t>
    </rPh>
    <rPh sb="24" eb="25">
      <t>タ</t>
    </rPh>
    <rPh sb="26" eb="27">
      <t>ラン</t>
    </rPh>
    <rPh sb="28" eb="30">
      <t>キサイ</t>
    </rPh>
    <phoneticPr fontId="6"/>
  </si>
  <si>
    <t>その他</t>
    <rPh sb="2" eb="3">
      <t>タ</t>
    </rPh>
    <phoneticPr fontId="6"/>
  </si>
  <si>
    <t>医療系の資料</t>
    <rPh sb="0" eb="2">
      <t>イリョウ</t>
    </rPh>
    <rPh sb="2" eb="3">
      <t>ケイ</t>
    </rPh>
    <rPh sb="4" eb="6">
      <t>シリョウ</t>
    </rPh>
    <phoneticPr fontId="6"/>
  </si>
  <si>
    <t>図　書</t>
    <rPh sb="0" eb="1">
      <t>ズ</t>
    </rPh>
    <rPh sb="2" eb="3">
      <t>ショ</t>
    </rPh>
    <phoneticPr fontId="6"/>
  </si>
  <si>
    <t>雑誌</t>
    <phoneticPr fontId="21"/>
  </si>
  <si>
    <t>医療系の
ビデオ・DVD</t>
    <phoneticPr fontId="6"/>
  </si>
  <si>
    <t>医療系の
冊子</t>
    <rPh sb="0" eb="2">
      <t>イリョウ</t>
    </rPh>
    <rPh sb="2" eb="3">
      <t>ケイ</t>
    </rPh>
    <rPh sb="5" eb="7">
      <t>サッシ</t>
    </rPh>
    <phoneticPr fontId="6"/>
  </si>
  <si>
    <t>医学専門書</t>
    <rPh sb="0" eb="2">
      <t>イガク</t>
    </rPh>
    <rPh sb="2" eb="5">
      <t>センモンショ</t>
    </rPh>
    <phoneticPr fontId="6"/>
  </si>
  <si>
    <t>一般向け
医療系図書</t>
    <phoneticPr fontId="21"/>
  </si>
  <si>
    <t>医学専門
雑誌</t>
    <phoneticPr fontId="21"/>
  </si>
  <si>
    <t>一般向け
医療系雑誌</t>
    <phoneticPr fontId="6"/>
  </si>
  <si>
    <t>冊数または種類の数</t>
    <phoneticPr fontId="21"/>
  </si>
  <si>
    <t>貸し出しの制限</t>
    <phoneticPr fontId="21"/>
  </si>
  <si>
    <t>利用可能な機器</t>
    <rPh sb="0" eb="2">
      <t>リヨウ</t>
    </rPh>
    <rPh sb="2" eb="4">
      <t>カノウ</t>
    </rPh>
    <rPh sb="5" eb="7">
      <t>キキ</t>
    </rPh>
    <phoneticPr fontId="6"/>
  </si>
  <si>
    <t>インターネット接続可能なパソコン</t>
    <rPh sb="7" eb="9">
      <t>セツゾク</t>
    </rPh>
    <rPh sb="9" eb="11">
      <t>カノウ</t>
    </rPh>
    <phoneticPr fontId="6"/>
  </si>
  <si>
    <t>プリンター</t>
    <phoneticPr fontId="6"/>
  </si>
  <si>
    <t>コピー機</t>
    <rPh sb="3" eb="4">
      <t>キ</t>
    </rPh>
    <phoneticPr fontId="6"/>
  </si>
  <si>
    <t>問い合わせ先電話番号
※電話番号は半角英数で「-」を用いて記載
※内線は、設置されている場合のみ記載</t>
    <phoneticPr fontId="6"/>
  </si>
  <si>
    <t>対応職員の職種等・人数</t>
    <rPh sb="0" eb="2">
      <t>タイオウ</t>
    </rPh>
    <rPh sb="2" eb="4">
      <t>ショクイン</t>
    </rPh>
    <rPh sb="5" eb="7">
      <t>ショクシュ</t>
    </rPh>
    <rPh sb="7" eb="8">
      <t>ナド</t>
    </rPh>
    <rPh sb="9" eb="11">
      <t>ニンズウ</t>
    </rPh>
    <phoneticPr fontId="6"/>
  </si>
  <si>
    <t>　（例）看護師</t>
    <rPh sb="2" eb="3">
      <t>レイ</t>
    </rPh>
    <rPh sb="4" eb="7">
      <t>カンゴシ</t>
    </rPh>
    <phoneticPr fontId="6"/>
  </si>
  <si>
    <t>人</t>
    <rPh sb="0" eb="1">
      <t>ヒト</t>
    </rPh>
    <phoneticPr fontId="6"/>
  </si>
  <si>
    <t>ボランティア</t>
    <phoneticPr fontId="6"/>
  </si>
  <si>
    <t>ピアサポーターによる対応 （実施/未実施）</t>
    <rPh sb="10" eb="12">
      <t>タイオウ</t>
    </rPh>
    <rPh sb="14" eb="16">
      <t>ジッシ</t>
    </rPh>
    <rPh sb="17" eb="20">
      <t>ミジッシ</t>
    </rPh>
    <phoneticPr fontId="6"/>
  </si>
  <si>
    <t>３．院内のがん相談支援センターなどの図書室以外の場所に図書等が設置されている場合を記載してください。</t>
    <rPh sb="2" eb="4">
      <t>インナイ</t>
    </rPh>
    <rPh sb="41" eb="43">
      <t>キサイ</t>
    </rPh>
    <phoneticPr fontId="21"/>
  </si>
  <si>
    <t>院内図書室以外の場所に図書等の設置</t>
    <rPh sb="0" eb="2">
      <t>インナイ</t>
    </rPh>
    <rPh sb="2" eb="5">
      <t>トショシツ</t>
    </rPh>
    <rPh sb="5" eb="7">
      <t>イガイ</t>
    </rPh>
    <rPh sb="8" eb="10">
      <t>バショ</t>
    </rPh>
    <rPh sb="11" eb="13">
      <t>トショ</t>
    </rPh>
    <rPh sb="13" eb="14">
      <t>ナド</t>
    </rPh>
    <rPh sb="15" eb="17">
      <t>セッチ</t>
    </rPh>
    <phoneticPr fontId="6"/>
  </si>
  <si>
    <t>図書等が設置されている場の名称</t>
    <rPh sb="0" eb="2">
      <t>トショ</t>
    </rPh>
    <rPh sb="2" eb="3">
      <t>ナド</t>
    </rPh>
    <rPh sb="4" eb="6">
      <t>セッチ</t>
    </rPh>
    <rPh sb="11" eb="12">
      <t>バ</t>
    </rPh>
    <rPh sb="13" eb="15">
      <t>メイショウ</t>
    </rPh>
    <phoneticPr fontId="6"/>
  </si>
  <si>
    <t>長期滞在施設またはこれに準じる施設</t>
    <phoneticPr fontId="21"/>
  </si>
  <si>
    <r>
      <t>病院からの距離、施設内の設備（調理スペース、ランドリー、プレイルーム等）、人の配置等について記載すること。必要に応じて写真を貼付することも可。</t>
    </r>
    <r>
      <rPr>
        <b/>
        <u/>
        <sz val="11"/>
        <color indexed="8"/>
        <rFont val="ＭＳ Ｐゴシック"/>
        <family val="3"/>
        <charset val="128"/>
      </rPr>
      <t>１枚におさめること。</t>
    </r>
    <phoneticPr fontId="6"/>
  </si>
  <si>
    <r>
      <t>このシートに貼付することが難しい場合、</t>
    </r>
    <r>
      <rPr>
        <b/>
        <u/>
        <sz val="11"/>
        <color indexed="10"/>
        <rFont val="ＭＳ Ｐゴシック"/>
        <family val="3"/>
        <charset val="128"/>
      </rPr>
      <t>ファイル名の頭に別紙12を付けた</t>
    </r>
    <r>
      <rPr>
        <sz val="11"/>
        <rFont val="ＭＳ Ｐゴシック"/>
        <family val="3"/>
        <charset val="128"/>
      </rPr>
      <t>電子ファイル、別添資料を提出すること。</t>
    </r>
    <rPh sb="25" eb="26">
      <t>アタマ</t>
    </rPh>
    <rPh sb="32" eb="33">
      <t>ツ</t>
    </rPh>
    <phoneticPr fontId="6"/>
  </si>
  <si>
    <t>臨床研究の問い合わせ窓口</t>
    <rPh sb="0" eb="2">
      <t>リンショウ</t>
    </rPh>
    <rPh sb="2" eb="4">
      <t>ケンキュウ</t>
    </rPh>
    <rPh sb="5" eb="6">
      <t>ト</t>
    </rPh>
    <rPh sb="7" eb="8">
      <t>ア</t>
    </rPh>
    <rPh sb="10" eb="12">
      <t>マドグチ</t>
    </rPh>
    <phoneticPr fontId="6"/>
  </si>
  <si>
    <t>【 臨床研究（治験を除く） 】の問い合わせ窓口</t>
    <rPh sb="2" eb="4">
      <t>リンショウ</t>
    </rPh>
    <rPh sb="4" eb="6">
      <t>ケンキュウ</t>
    </rPh>
    <rPh sb="7" eb="9">
      <t>チケン</t>
    </rPh>
    <rPh sb="10" eb="11">
      <t>ノゾ</t>
    </rPh>
    <rPh sb="16" eb="17">
      <t>ト</t>
    </rPh>
    <rPh sb="18" eb="19">
      <t>ア</t>
    </rPh>
    <rPh sb="21" eb="23">
      <t>マドグチ</t>
    </rPh>
    <phoneticPr fontId="6"/>
  </si>
  <si>
    <t>※臨床試験専用の窓がある場合に限り、以下の表に記載してください。</t>
    <rPh sb="1" eb="3">
      <t>リンショウ</t>
    </rPh>
    <rPh sb="3" eb="5">
      <t>シケン</t>
    </rPh>
    <rPh sb="5" eb="7">
      <t>センヨウ</t>
    </rPh>
    <rPh sb="8" eb="9">
      <t>マド</t>
    </rPh>
    <rPh sb="12" eb="14">
      <t>バアイ</t>
    </rPh>
    <rPh sb="15" eb="16">
      <t>カギ</t>
    </rPh>
    <rPh sb="18" eb="20">
      <t>イカ</t>
    </rPh>
    <rPh sb="21" eb="22">
      <t>ヒョウ</t>
    </rPh>
    <rPh sb="23" eb="25">
      <t>キサイ</t>
    </rPh>
    <phoneticPr fontId="6"/>
  </si>
  <si>
    <r>
      <t>上記の窓口の説明が掲載されているページ
　</t>
    </r>
    <r>
      <rPr>
        <sz val="9"/>
        <rFont val="ＭＳ Ｐゴシック"/>
        <family val="3"/>
        <charset val="128"/>
      </rPr>
      <t>※アドレスは、手入力せずにホームページからコピーしてください</t>
    </r>
    <rPh sb="0" eb="2">
      <t>ジョウキ</t>
    </rPh>
    <rPh sb="3" eb="5">
      <t>マドグチ</t>
    </rPh>
    <rPh sb="6" eb="8">
      <t>セツメイ</t>
    </rPh>
    <rPh sb="9" eb="11">
      <t>ケイサイ</t>
    </rPh>
    <phoneticPr fontId="6"/>
  </si>
  <si>
    <t>■臨床試験（治験を除く）に参加していない地域の医療機関向けの問い合わせ窓口について</t>
    <rPh sb="1" eb="3">
      <t>リンショウ</t>
    </rPh>
    <rPh sb="3" eb="5">
      <t>シケン</t>
    </rPh>
    <rPh sb="6" eb="8">
      <t>チケン</t>
    </rPh>
    <rPh sb="9" eb="10">
      <t>ノゾ</t>
    </rPh>
    <rPh sb="20" eb="22">
      <t>チイキ</t>
    </rPh>
    <rPh sb="23" eb="25">
      <t>イリョウ</t>
    </rPh>
    <rPh sb="25" eb="27">
      <t>キカン</t>
    </rPh>
    <phoneticPr fontId="6"/>
  </si>
  <si>
    <t>【 臨床試験以外の小児がんに関連する臨床研究】の問い合わせ窓口</t>
    <rPh sb="2" eb="4">
      <t>リンショウ</t>
    </rPh>
    <rPh sb="4" eb="6">
      <t>シケン</t>
    </rPh>
    <rPh sb="6" eb="8">
      <t>イガイ</t>
    </rPh>
    <rPh sb="18" eb="20">
      <t>リンショウ</t>
    </rPh>
    <rPh sb="24" eb="25">
      <t>ト</t>
    </rPh>
    <rPh sb="26" eb="27">
      <t>ア</t>
    </rPh>
    <rPh sb="29" eb="31">
      <t>マドグチ</t>
    </rPh>
    <phoneticPr fontId="6"/>
  </si>
  <si>
    <t>※臨床研究専用の窓がある場合に限り、以下の表に記載してください。</t>
    <rPh sb="1" eb="3">
      <t>リンショウ</t>
    </rPh>
    <rPh sb="3" eb="5">
      <t>ケンキュウ</t>
    </rPh>
    <rPh sb="5" eb="7">
      <t>センヨウ</t>
    </rPh>
    <rPh sb="8" eb="9">
      <t>マド</t>
    </rPh>
    <rPh sb="12" eb="14">
      <t>バアイ</t>
    </rPh>
    <rPh sb="15" eb="16">
      <t>カギ</t>
    </rPh>
    <rPh sb="18" eb="20">
      <t>イカ</t>
    </rPh>
    <rPh sb="21" eb="22">
      <t>ヒョウ</t>
    </rPh>
    <rPh sb="23" eb="25">
      <t>キサイ</t>
    </rPh>
    <phoneticPr fontId="6"/>
  </si>
  <si>
    <t>【 治験 】の問い合わせ窓口</t>
    <rPh sb="2" eb="4">
      <t>チケン</t>
    </rPh>
    <rPh sb="7" eb="8">
      <t>ト</t>
    </rPh>
    <rPh sb="9" eb="10">
      <t>ア</t>
    </rPh>
    <rPh sb="12" eb="14">
      <t>マドグチ</t>
    </rPh>
    <phoneticPr fontId="6"/>
  </si>
  <si>
    <t>※治験専用の窓がある場合に限り、以下の表に記載してください。</t>
    <rPh sb="1" eb="3">
      <t>チケン</t>
    </rPh>
    <rPh sb="3" eb="5">
      <t>センヨウ</t>
    </rPh>
    <rPh sb="6" eb="7">
      <t>マド</t>
    </rPh>
    <rPh sb="10" eb="12">
      <t>バアイ</t>
    </rPh>
    <rPh sb="13" eb="14">
      <t>カギ</t>
    </rPh>
    <rPh sb="16" eb="18">
      <t>イカ</t>
    </rPh>
    <rPh sb="19" eb="20">
      <t>ヒョウ</t>
    </rPh>
    <rPh sb="21" eb="23">
      <t>キサイ</t>
    </rPh>
    <phoneticPr fontId="6"/>
  </si>
  <si>
    <t>医療の質の継続的な評価改善の取組について</t>
    <rPh sb="0" eb="2">
      <t>イリョウ</t>
    </rPh>
    <rPh sb="3" eb="4">
      <t>シツ</t>
    </rPh>
    <rPh sb="5" eb="8">
      <t>ケイゾクテキ</t>
    </rPh>
    <rPh sb="9" eb="11">
      <t>ヒョウカ</t>
    </rPh>
    <rPh sb="11" eb="13">
      <t>カイゼン</t>
    </rPh>
    <rPh sb="14" eb="16">
      <t>トリクミ</t>
    </rPh>
    <phoneticPr fontId="21"/>
  </si>
  <si>
    <t>■自施設の診療機能や診療実績、地域連携に関する実績や活動状況の他、患者QOLについて把握・評価し、課題認識を院内の関係者で共有した上で、組織的な改善策を講じる体制について、地域に対して行っている情報提供を記載してください。</t>
    <phoneticPr fontId="6"/>
  </si>
  <si>
    <t>①院内の見やすい場所に掲示している</t>
  </si>
  <si>
    <t>②院内誌、チラシ等で広報している</t>
  </si>
  <si>
    <t>③ホームページに掲載している</t>
  </si>
  <si>
    <t>④ホームページに掲載している場合、該当するページのアドレスを記載してください</t>
  </si>
  <si>
    <t>⑤地域の広報誌等で広報している</t>
  </si>
  <si>
    <t>⑥その他の方法で掲載している</t>
  </si>
  <si>
    <t>⑦その他の方法がある場合、内容を記載してください</t>
  </si>
  <si>
    <t>■自施設の診療機能や診療実績、地域連携に関する実績や活動状況の他、患者QOLについて把握・評価し、課題認識を院内の関係者で共有した上で、組織的な改善策を講じる体制について、必要に応じて図表などを活用し、具体的に記載すること。</t>
    <rPh sb="86" eb="88">
      <t>ヒツヨウ</t>
    </rPh>
    <rPh sb="89" eb="90">
      <t>オウ</t>
    </rPh>
    <rPh sb="92" eb="94">
      <t>ズヒョウ</t>
    </rPh>
    <rPh sb="97" eb="99">
      <t>カツヨウ</t>
    </rPh>
    <rPh sb="101" eb="104">
      <t>グタイテキ</t>
    </rPh>
    <rPh sb="105" eb="107">
      <t>キサイ</t>
    </rPh>
    <phoneticPr fontId="6"/>
  </si>
  <si>
    <t>PDCAを使って改善することを想定している課題（いくつでも可）</t>
    <rPh sb="5" eb="6">
      <t>ツカ</t>
    </rPh>
    <rPh sb="8" eb="10">
      <t>カイゼン</t>
    </rPh>
    <rPh sb="15" eb="17">
      <t>ソウテイ</t>
    </rPh>
    <rPh sb="21" eb="23">
      <t>カダイ</t>
    </rPh>
    <rPh sb="29" eb="30">
      <t>カ</t>
    </rPh>
    <phoneticPr fontId="6"/>
  </si>
  <si>
    <t>課題の内容</t>
    <rPh sb="0" eb="2">
      <t>カダイ</t>
    </rPh>
    <rPh sb="3" eb="5">
      <t>ナイヨウ</t>
    </rPh>
    <phoneticPr fontId="6"/>
  </si>
  <si>
    <t>目標</t>
    <rPh sb="0" eb="2">
      <t>モクヒョウ</t>
    </rPh>
    <phoneticPr fontId="6"/>
  </si>
  <si>
    <t>目標達成の検証方法（データ源）</t>
    <rPh sb="0" eb="2">
      <t>モクヒョウ</t>
    </rPh>
    <rPh sb="2" eb="4">
      <t>タッセイ</t>
    </rPh>
    <rPh sb="5" eb="7">
      <t>ケンショウ</t>
    </rPh>
    <rPh sb="7" eb="9">
      <t>ホウホウ</t>
    </rPh>
    <rPh sb="13" eb="14">
      <t>ゲン</t>
    </rPh>
    <phoneticPr fontId="6"/>
  </si>
  <si>
    <t>例）</t>
    <rPh sb="0" eb="1">
      <t>レイ</t>
    </rPh>
    <phoneticPr fontId="6"/>
  </si>
  <si>
    <t>患者満足度の向上</t>
    <rPh sb="0" eb="2">
      <t>カンジャ</t>
    </rPh>
    <rPh sb="2" eb="5">
      <t>マンゾクド</t>
    </rPh>
    <rPh sb="6" eb="8">
      <t>コウジョウ</t>
    </rPh>
    <phoneticPr fontId="6"/>
  </si>
  <si>
    <t>退院患者の80％が入院治療環境に満足する</t>
    <rPh sb="0" eb="2">
      <t>タイイン</t>
    </rPh>
    <rPh sb="2" eb="4">
      <t>カンジャ</t>
    </rPh>
    <rPh sb="9" eb="11">
      <t>ニュウイン</t>
    </rPh>
    <rPh sb="11" eb="13">
      <t>チリョウ</t>
    </rPh>
    <rPh sb="13" eb="15">
      <t>カンキョウ</t>
    </rPh>
    <rPh sb="16" eb="18">
      <t>マンゾク</t>
    </rPh>
    <phoneticPr fontId="6"/>
  </si>
  <si>
    <t>3カ月おきに日を設定して患者アンケートを行う。</t>
    <rPh sb="2" eb="3">
      <t>ゲツ</t>
    </rPh>
    <rPh sb="6" eb="7">
      <t>ヒ</t>
    </rPh>
    <rPh sb="8" eb="10">
      <t>セッテイ</t>
    </rPh>
    <rPh sb="12" eb="14">
      <t>カンジャ</t>
    </rPh>
    <rPh sb="20" eb="21">
      <t>オコナ</t>
    </rPh>
    <phoneticPr fontId="6"/>
  </si>
  <si>
    <t>上記の目標に向けた活動計画の予定(未定の場合には、未定と記入）</t>
    <rPh sb="0" eb="2">
      <t>ジョウキ</t>
    </rPh>
    <rPh sb="3" eb="5">
      <t>モクヒョウ</t>
    </rPh>
    <rPh sb="6" eb="7">
      <t>ム</t>
    </rPh>
    <rPh sb="9" eb="11">
      <t>カツドウ</t>
    </rPh>
    <rPh sb="11" eb="13">
      <t>ケイカク</t>
    </rPh>
    <rPh sb="14" eb="16">
      <t>ヨテイ</t>
    </rPh>
    <rPh sb="17" eb="19">
      <t>ミテイ</t>
    </rPh>
    <rPh sb="20" eb="22">
      <t>バアイ</t>
    </rPh>
    <rPh sb="25" eb="27">
      <t>ミテイ</t>
    </rPh>
    <rPh sb="28" eb="30">
      <t>キニュウ</t>
    </rPh>
    <phoneticPr fontId="6"/>
  </si>
  <si>
    <r>
      <t>このシートに貼付することが難しい場合、</t>
    </r>
    <r>
      <rPr>
        <b/>
        <u/>
        <sz val="11"/>
        <color indexed="10"/>
        <rFont val="ＭＳ Ｐゴシック"/>
        <family val="3"/>
        <charset val="128"/>
      </rPr>
      <t>ファイル名の頭に別紙14を付けた</t>
    </r>
    <r>
      <rPr>
        <sz val="11"/>
        <rFont val="ＭＳ Ｐゴシック"/>
        <family val="3"/>
        <charset val="128"/>
      </rPr>
      <t>電子ファイル、別添資料を提出すること。</t>
    </r>
    <rPh sb="25" eb="26">
      <t>アタマ</t>
    </rPh>
    <rPh sb="32" eb="33">
      <t>ツ</t>
    </rPh>
    <phoneticPr fontId="6"/>
  </si>
  <si>
    <t>医療安全体制</t>
    <rPh sb="0" eb="2">
      <t>イリョウ</t>
    </rPh>
    <rPh sb="2" eb="4">
      <t>アンゼン</t>
    </rPh>
    <phoneticPr fontId="6"/>
  </si>
  <si>
    <t>●医療に係る安全管理を行う部門の名称、メンバーについて記載すること。個人情報を記載しないよう注意すること。</t>
    <rPh sb="1" eb="3">
      <t>イリョウ</t>
    </rPh>
    <rPh sb="4" eb="5">
      <t>カカ</t>
    </rPh>
    <rPh sb="6" eb="8">
      <t>アンゼン</t>
    </rPh>
    <rPh sb="8" eb="10">
      <t>カンリ</t>
    </rPh>
    <rPh sb="11" eb="12">
      <t>オコナ</t>
    </rPh>
    <rPh sb="13" eb="15">
      <t>ブモン</t>
    </rPh>
    <phoneticPr fontId="6"/>
  </si>
  <si>
    <t>注1）研修医は除いてください。</t>
    <phoneticPr fontId="6"/>
  </si>
  <si>
    <t>注2）常勤とは、当該医療機関が定める1週間の就業時間のすべてを勤務している者をいいます。ただし、当該医療機関が定める就業時間が32時間に満たない場合は常勤とみなしません。（「医療法第21条の規定に基づく人員の算出に当たっての取扱い等について」（平成10年6月26日付け健政発第777号・医薬発第574号、厚生省健康政策局長・医薬安全局長連名通知）の別添「常勤医師等の取扱いについて」を参照）</t>
    <phoneticPr fontId="6"/>
  </si>
  <si>
    <t>注4)「医療安全管理者の業務指針および養成のための研修プログラム作成指針」（平成19年３月30日付け医政発0330019号厚生労働省医政局長通知及び薬食発第0330009号厚生労働省医薬食品局長通知）に基づく研修を想定しています。</t>
    <rPh sb="0" eb="1">
      <t>チュウ</t>
    </rPh>
    <phoneticPr fontId="6"/>
  </si>
  <si>
    <t>医療に係る安全管理を行う部門の名称</t>
    <phoneticPr fontId="6"/>
  </si>
  <si>
    <t>医療に係る安全管理を行う部門のメンバー</t>
    <phoneticPr fontId="6"/>
  </si>
  <si>
    <t>職種</t>
    <rPh sb="0" eb="2">
      <t>ショクシュ</t>
    </rPh>
    <phoneticPr fontId="6"/>
  </si>
  <si>
    <t>常勤
/非常勤</t>
    <rPh sb="0" eb="2">
      <t>ジョウキン</t>
    </rPh>
    <rPh sb="4" eb="7">
      <t>ヒジョウキン</t>
    </rPh>
    <phoneticPr fontId="6"/>
  </si>
  <si>
    <t>専従/専任/その他</t>
    <rPh sb="0" eb="2">
      <t>センジュウ</t>
    </rPh>
    <rPh sb="3" eb="5">
      <t>センニン</t>
    </rPh>
    <rPh sb="8" eb="9">
      <t>タ</t>
    </rPh>
    <phoneticPr fontId="6"/>
  </si>
  <si>
    <r>
      <t>医療安全に関する研修の受講状況</t>
    </r>
    <r>
      <rPr>
        <sz val="9"/>
        <color rgb="FFFF0000"/>
        <rFont val="ＭＳ Ｐゴシック"/>
        <family val="3"/>
        <charset val="128"/>
      </rPr>
      <t>（注４）</t>
    </r>
    <rPh sb="0" eb="2">
      <t>イリョウ</t>
    </rPh>
    <rPh sb="2" eb="4">
      <t>アンゼン</t>
    </rPh>
    <rPh sb="5" eb="6">
      <t>カン</t>
    </rPh>
    <rPh sb="8" eb="10">
      <t>ケンシュウ</t>
    </rPh>
    <rPh sb="11" eb="13">
      <t>ジュコウ</t>
    </rPh>
    <rPh sb="13" eb="15">
      <t>ジョウキョウ</t>
    </rPh>
    <rPh sb="16" eb="17">
      <t>チュウ</t>
    </rPh>
    <phoneticPr fontId="6"/>
  </si>
  <si>
    <t>受講した研修名</t>
    <rPh sb="0" eb="2">
      <t>ジュコウ</t>
    </rPh>
    <rPh sb="4" eb="6">
      <t>ケンシュウ</t>
    </rPh>
    <rPh sb="6" eb="7">
      <t>メイ</t>
    </rPh>
    <phoneticPr fontId="6"/>
  </si>
  <si>
    <t>研修主催者名</t>
    <rPh sb="0" eb="2">
      <t>ケンシュウ</t>
    </rPh>
    <rPh sb="2" eb="5">
      <t>シュサイシャ</t>
    </rPh>
    <rPh sb="5" eb="6">
      <t>メイ</t>
    </rPh>
    <phoneticPr fontId="6"/>
  </si>
  <si>
    <t>修了日</t>
    <rPh sb="0" eb="2">
      <t>シュウリョウ</t>
    </rPh>
    <rPh sb="2" eb="3">
      <t>ビ</t>
    </rPh>
    <phoneticPr fontId="6"/>
  </si>
  <si>
    <t>部門長</t>
    <rPh sb="0" eb="3">
      <t>ブモンチョウ</t>
    </rPh>
    <phoneticPr fontId="6"/>
  </si>
  <si>
    <t>●医療安全のための患者窓口</t>
    <rPh sb="1" eb="3">
      <t>イリョウ</t>
    </rPh>
    <rPh sb="3" eb="5">
      <t>アンゼン</t>
    </rPh>
    <rPh sb="9" eb="11">
      <t>カンジャ</t>
    </rPh>
    <rPh sb="11" eb="13">
      <t>マドグチ</t>
    </rPh>
    <phoneticPr fontId="6"/>
  </si>
  <si>
    <t>電話</t>
    <phoneticPr fontId="72"/>
  </si>
  <si>
    <t>直通</t>
    <rPh sb="0" eb="2">
      <t>チョクツウ</t>
    </rPh>
    <phoneticPr fontId="72"/>
  </si>
  <si>
    <t>代表</t>
    <rPh sb="0" eb="2">
      <t>ダイヒョウ</t>
    </rPh>
    <phoneticPr fontId="72"/>
  </si>
  <si>
    <t>様式3（病院機能）の該当指定要件のAのうち満たしていない項目について</t>
    <rPh sb="0" eb="2">
      <t>ヨウシキ</t>
    </rPh>
    <rPh sb="4" eb="6">
      <t>ビョウイン</t>
    </rPh>
    <rPh sb="6" eb="8">
      <t>キノウ</t>
    </rPh>
    <rPh sb="10" eb="12">
      <t>ガイトウ</t>
    </rPh>
    <rPh sb="12" eb="16">
      <t>シテイヨウケン</t>
    </rPh>
    <rPh sb="21" eb="22">
      <t>ミ</t>
    </rPh>
    <rPh sb="28" eb="30">
      <t>コウモク</t>
    </rPh>
    <phoneticPr fontId="17"/>
  </si>
  <si>
    <t>現状の説明</t>
    <rPh sb="0" eb="2">
      <t>ゲンジョウ</t>
    </rPh>
    <rPh sb="3" eb="5">
      <t>セツメイ</t>
    </rPh>
    <phoneticPr fontId="6"/>
  </si>
  <si>
    <t>充足見込み時期</t>
    <rPh sb="0" eb="2">
      <t>ジュウソク</t>
    </rPh>
    <rPh sb="2" eb="4">
      <t>ミコ</t>
    </rPh>
    <rPh sb="5" eb="7">
      <t>ジキ</t>
    </rPh>
    <phoneticPr fontId="6"/>
  </si>
  <si>
    <t>緩和ケアチームの、緩和ケアに携わる専門的な知識および技能を
有する看護師の常勤の人数</t>
    <phoneticPr fontId="72"/>
  </si>
  <si>
    <t>〇月〇日付けで専門的な知識及び技能を有する看護師が退職し、９月１日時点で配置できていない状況である。</t>
    <rPh sb="1" eb="2">
      <t>ガツ</t>
    </rPh>
    <rPh sb="3" eb="4">
      <t>ニチ</t>
    </rPh>
    <rPh sb="4" eb="5">
      <t>ヅ</t>
    </rPh>
    <rPh sb="7" eb="10">
      <t>センモンテキ</t>
    </rPh>
    <rPh sb="11" eb="13">
      <t>チシキ</t>
    </rPh>
    <rPh sb="13" eb="14">
      <t>オヨ</t>
    </rPh>
    <rPh sb="15" eb="17">
      <t>ギノウ</t>
    </rPh>
    <rPh sb="18" eb="19">
      <t>ユウ</t>
    </rPh>
    <rPh sb="21" eb="24">
      <t>カンゴシ</t>
    </rPh>
    <rPh sb="25" eb="27">
      <t>タイショク</t>
    </rPh>
    <rPh sb="30" eb="31">
      <t>ガツ</t>
    </rPh>
    <rPh sb="32" eb="33">
      <t>ニチ</t>
    </rPh>
    <rPh sb="33" eb="35">
      <t>ジテン</t>
    </rPh>
    <rPh sb="36" eb="38">
      <t>ハイチ</t>
    </rPh>
    <rPh sb="44" eb="46">
      <t>ジョウキョウ</t>
    </rPh>
    <phoneticPr fontId="72"/>
  </si>
  <si>
    <t>放射線療法に関する機器を設置すること。ただし、当該機器は、リニアックなど、体外照射を行うための機器であること。</t>
    <phoneticPr fontId="72"/>
  </si>
  <si>
    <t>〇月からリニアックの機器入れ替えがあり、9月1日時点で利用できる機器がない。</t>
    <rPh sb="1" eb="2">
      <t>ガツ</t>
    </rPh>
    <rPh sb="10" eb="12">
      <t>キキ</t>
    </rPh>
    <rPh sb="12" eb="13">
      <t>イ</t>
    </rPh>
    <rPh sb="14" eb="15">
      <t>カ</t>
    </rPh>
    <rPh sb="21" eb="22">
      <t>ガツ</t>
    </rPh>
    <rPh sb="23" eb="24">
      <t>ニチ</t>
    </rPh>
    <rPh sb="24" eb="26">
      <t>ジテン</t>
    </rPh>
    <rPh sb="27" eb="29">
      <t>リヨウ</t>
    </rPh>
    <rPh sb="32" eb="34">
      <t>キキ</t>
    </rPh>
    <phoneticPr fontId="72"/>
  </si>
  <si>
    <r>
      <t>※本体ファイル内で改変が認められれば、</t>
    </r>
    <r>
      <rPr>
        <u/>
        <sz val="11"/>
        <color rgb="FFFF0000"/>
        <rFont val="ＭＳ Ｐゴシック"/>
        <family val="3"/>
        <charset val="128"/>
      </rPr>
      <t>本体ファイルごとの再提出</t>
    </r>
    <r>
      <rPr>
        <sz val="11"/>
        <rFont val="ＭＳ Ｐゴシック"/>
        <family val="3"/>
        <charset val="128"/>
      </rPr>
      <t>を求める場合があります。</t>
    </r>
    <rPh sb="1" eb="3">
      <t>ホンタイ</t>
    </rPh>
    <rPh sb="7" eb="8">
      <t>ナイ</t>
    </rPh>
    <rPh sb="9" eb="11">
      <t>カイヘン</t>
    </rPh>
    <rPh sb="12" eb="13">
      <t>ミト</t>
    </rPh>
    <rPh sb="19" eb="21">
      <t>ホンタイ</t>
    </rPh>
    <rPh sb="28" eb="31">
      <t>サイテイシュツ</t>
    </rPh>
    <rPh sb="32" eb="33">
      <t>モト</t>
    </rPh>
    <rPh sb="35" eb="37">
      <t>バアイ</t>
    </rPh>
    <phoneticPr fontId="6"/>
  </si>
  <si>
    <t>病院名（略称）</t>
    <rPh sb="0" eb="2">
      <t>ビョウイン</t>
    </rPh>
    <rPh sb="4" eb="6">
      <t>リャクショウ</t>
    </rPh>
    <phoneticPr fontId="11"/>
  </si>
  <si>
    <t>病院名（正式名称）</t>
    <rPh sb="0" eb="2">
      <t>ビョウイン</t>
    </rPh>
    <rPh sb="4" eb="6">
      <t>セイシキ</t>
    </rPh>
    <rPh sb="6" eb="8">
      <t>メイショウ</t>
    </rPh>
    <phoneticPr fontId="11"/>
  </si>
  <si>
    <t>日本内分泌学会　内分泌代謝科（小児科）専門医</t>
    <rPh sb="0" eb="2">
      <t>にほん</t>
    </rPh>
    <rPh sb="2" eb="5">
      <t>ないぶんぴつ</t>
    </rPh>
    <rPh sb="5" eb="7">
      <t>がっかい</t>
    </rPh>
    <rPh sb="8" eb="11">
      <t>ないぶんぴつ</t>
    </rPh>
    <rPh sb="11" eb="13">
      <t>たいしゃ</t>
    </rPh>
    <rPh sb="13" eb="14">
      <t>か</t>
    </rPh>
    <rPh sb="15" eb="17">
      <t>しょうに</t>
    </rPh>
    <rPh sb="17" eb="18">
      <t>か</t>
    </rPh>
    <rPh sb="19" eb="22">
      <t>せんもんい</t>
    </rPh>
    <phoneticPr fontId="6" type="Hiragana"/>
  </si>
  <si>
    <t>日本小児麻酔学会　認定医</t>
    <rPh sb="0" eb="2">
      <t>にほん</t>
    </rPh>
    <rPh sb="2" eb="4">
      <t>しょうに</t>
    </rPh>
    <rPh sb="4" eb="6">
      <t>ますい</t>
    </rPh>
    <rPh sb="6" eb="8">
      <t>がっかい</t>
    </rPh>
    <rPh sb="9" eb="11">
      <t>にんてい</t>
    </rPh>
    <rPh sb="11" eb="12">
      <t>い</t>
    </rPh>
    <phoneticPr fontId="6" type="Hiragana"/>
  </si>
  <si>
    <r>
      <t>日本看護協会　がん化学療法</t>
    </r>
    <r>
      <rPr>
        <sz val="11"/>
        <rFont val="ＭＳ Ｐゴシック"/>
        <family val="3"/>
        <charset val="128"/>
      </rPr>
      <t>看護認定看護師　または　がん薬物療法認定看護師</t>
    </r>
    <rPh sb="9" eb="11">
      <t>カガク</t>
    </rPh>
    <rPh sb="11" eb="13">
      <t>リョウホウ</t>
    </rPh>
    <rPh sb="13" eb="15">
      <t>カンゴ</t>
    </rPh>
    <rPh sb="15" eb="17">
      <t>ニンテイ</t>
    </rPh>
    <rPh sb="27" eb="29">
      <t>ヤクブツ</t>
    </rPh>
    <rPh sb="29" eb="31">
      <t>リョウホウ</t>
    </rPh>
    <rPh sb="31" eb="33">
      <t>ニンテイ</t>
    </rPh>
    <rPh sb="33" eb="36">
      <t>カンゴシ</t>
    </rPh>
    <phoneticPr fontId="6"/>
  </si>
  <si>
    <t>日本看護協会　緩和ケア認定看護師　または　がん性疼痛看護認定看護師</t>
    <rPh sb="7" eb="9">
      <t>カンワ</t>
    </rPh>
    <rPh sb="23" eb="24">
      <t>セイ</t>
    </rPh>
    <rPh sb="24" eb="26">
      <t>トウツウ</t>
    </rPh>
    <rPh sb="26" eb="28">
      <t>カンゴ</t>
    </rPh>
    <rPh sb="28" eb="30">
      <t>ニンテイ</t>
    </rPh>
    <rPh sb="30" eb="33">
      <t>カンゴシ</t>
    </rPh>
    <phoneticPr fontId="6"/>
  </si>
  <si>
    <t>チャイルド・ライフ・スペシャリスト</t>
    <phoneticPr fontId="6"/>
  </si>
  <si>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医師の人数。</t>
    <rPh sb="16" eb="18">
      <t>ハイチ</t>
    </rPh>
    <rPh sb="96" eb="97">
      <t>スミ</t>
    </rPh>
    <phoneticPr fontId="6"/>
  </si>
  <si>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看護師等診療従事者の人数。</t>
    <rPh sb="96" eb="97">
      <t>ス</t>
    </rPh>
    <rPh sb="109" eb="111">
      <t>ニンズウ</t>
    </rPh>
    <phoneticPr fontId="6"/>
  </si>
  <si>
    <t>小児がんの患者及び家族の療育を支援する、チャイルド・ライフ・スペシャリストの人数</t>
    <rPh sb="0" eb="2">
      <t>ショウニ</t>
    </rPh>
    <rPh sb="5" eb="7">
      <t>カンジャ</t>
    </rPh>
    <rPh sb="7" eb="8">
      <t>オヨ</t>
    </rPh>
    <rPh sb="9" eb="11">
      <t>カゾク</t>
    </rPh>
    <rPh sb="12" eb="14">
      <t>リョウイク</t>
    </rPh>
    <rPh sb="15" eb="17">
      <t>シエン</t>
    </rPh>
    <rPh sb="38" eb="40">
      <t>ニンズウ</t>
    </rPh>
    <phoneticPr fontId="6"/>
  </si>
  <si>
    <t>患者とその家族が病室でインターネット使用可能である。</t>
    <rPh sb="8" eb="10">
      <t>ビョウシツ</t>
    </rPh>
    <rPh sb="18" eb="20">
      <t>シヨウ</t>
    </rPh>
    <rPh sb="20" eb="22">
      <t>カノウ</t>
    </rPh>
    <phoneticPr fontId="6"/>
  </si>
  <si>
    <t>（１／２／３）</t>
    <phoneticPr fontId="6"/>
  </si>
  <si>
    <t>一般社団法人日本造血・免疫細胞療法学会の非血縁者間造血幹細胞移植を施行する診療科の認定カテゴリーについてご回答ください。</t>
    <rPh sb="53" eb="55">
      <t>カイトウ</t>
    </rPh>
    <phoneticPr fontId="6"/>
  </si>
  <si>
    <t>非血縁者間同種造血幹細胞移植</t>
    <rPh sb="7" eb="9">
      <t>ゾウケツ</t>
    </rPh>
    <rPh sb="9" eb="10">
      <t>ミキ</t>
    </rPh>
    <rPh sb="10" eb="12">
      <t>サイボウ</t>
    </rPh>
    <rPh sb="12" eb="14">
      <t>イショク</t>
    </rPh>
    <phoneticPr fontId="16"/>
  </si>
  <si>
    <t>がん治療に際して以下にかかる治療を自施設で行った患者数</t>
    <rPh sb="2" eb="4">
      <t>チリョウ</t>
    </rPh>
    <rPh sb="5" eb="6">
      <t>サイ</t>
    </rPh>
    <rPh sb="8" eb="10">
      <t>イカ</t>
    </rPh>
    <rPh sb="14" eb="16">
      <t>チリョウ</t>
    </rPh>
    <rPh sb="17" eb="18">
      <t>ジ</t>
    </rPh>
    <rPh sb="18" eb="20">
      <t>シセツ</t>
    </rPh>
    <rPh sb="21" eb="22">
      <t>オコナ</t>
    </rPh>
    <rPh sb="24" eb="27">
      <t>カンジャスウ</t>
    </rPh>
    <phoneticPr fontId="72"/>
  </si>
  <si>
    <t>がん治療に際して以下にかかる治療を他施設へ紹介して行った患者数</t>
    <rPh sb="2" eb="4">
      <t>チリョウ</t>
    </rPh>
    <rPh sb="5" eb="6">
      <t>サイ</t>
    </rPh>
    <rPh sb="8" eb="10">
      <t>イカ</t>
    </rPh>
    <rPh sb="14" eb="16">
      <t>チリョウ</t>
    </rPh>
    <rPh sb="17" eb="18">
      <t>ホカ</t>
    </rPh>
    <rPh sb="18" eb="20">
      <t>シセツ</t>
    </rPh>
    <rPh sb="21" eb="23">
      <t>ショウカイ</t>
    </rPh>
    <rPh sb="25" eb="26">
      <t>オコナ</t>
    </rPh>
    <rPh sb="28" eb="31">
      <t>カンジャスウ</t>
    </rPh>
    <phoneticPr fontId="72"/>
  </si>
  <si>
    <t>　①相談に対応している部署</t>
    <rPh sb="2" eb="4">
      <t>ソウダン</t>
    </rPh>
    <rPh sb="5" eb="7">
      <t>タイオウ</t>
    </rPh>
    <rPh sb="11" eb="13">
      <t>ブショ</t>
    </rPh>
    <phoneticPr fontId="6"/>
  </si>
  <si>
    <t>　　がん相談支援センター</t>
    <rPh sb="4" eb="8">
      <t>ソウダンシエン</t>
    </rPh>
    <phoneticPr fontId="72"/>
  </si>
  <si>
    <t>　　化学療法室</t>
    <rPh sb="2" eb="4">
      <t>カガク</t>
    </rPh>
    <rPh sb="4" eb="7">
      <t>リョウホウシツ</t>
    </rPh>
    <phoneticPr fontId="72"/>
  </si>
  <si>
    <t>　　各診療科外来</t>
    <rPh sb="2" eb="3">
      <t>カク</t>
    </rPh>
    <rPh sb="3" eb="6">
      <t>シンリョウカ</t>
    </rPh>
    <rPh sb="6" eb="8">
      <t>ガイライ</t>
    </rPh>
    <phoneticPr fontId="72"/>
  </si>
  <si>
    <t>　　その他部署</t>
    <rPh sb="4" eb="5">
      <t>ホカ</t>
    </rPh>
    <rPh sb="5" eb="7">
      <t>ブショ</t>
    </rPh>
    <phoneticPr fontId="72"/>
  </si>
  <si>
    <t>　②他施設に紹介する場合の施設名</t>
    <rPh sb="2" eb="3">
      <t>ホカ</t>
    </rPh>
    <rPh sb="3" eb="5">
      <t>シセツ</t>
    </rPh>
    <rPh sb="6" eb="8">
      <t>ショウカイ</t>
    </rPh>
    <rPh sb="10" eb="12">
      <t>バアイ</t>
    </rPh>
    <rPh sb="13" eb="15">
      <t>シセツ</t>
    </rPh>
    <rPh sb="15" eb="16">
      <t>メイ</t>
    </rPh>
    <phoneticPr fontId="6"/>
  </si>
  <si>
    <r>
      <t>■Web会議ツールを活用した遠隔相談の実施</t>
    </r>
    <r>
      <rPr>
        <b/>
        <sz val="10"/>
        <rFont val="ＭＳ Ｐゴシック"/>
        <family val="3"/>
        <charset val="128"/>
      </rPr>
      <t>（実施/未実施）</t>
    </r>
    <rPh sb="4" eb="6">
      <t>カイギ</t>
    </rPh>
    <rPh sb="10" eb="12">
      <t>カツヨウ</t>
    </rPh>
    <rPh sb="14" eb="16">
      <t>エンカク</t>
    </rPh>
    <rPh sb="16" eb="18">
      <t>ソウダン</t>
    </rPh>
    <rPh sb="19" eb="21">
      <t>ジッシ</t>
    </rPh>
    <phoneticPr fontId="6"/>
  </si>
  <si>
    <r>
      <t>必須要件のうち、令和５年９月１日時点で充足していないものについて、</t>
    </r>
    <r>
      <rPr>
        <b/>
        <sz val="10"/>
        <color rgb="FFFF0000"/>
        <rFont val="ＭＳ Ｐゴシック"/>
        <family val="3"/>
        <charset val="128"/>
        <scheme val="minor"/>
      </rPr>
      <t>別紙16</t>
    </r>
    <r>
      <rPr>
        <sz val="10"/>
        <color theme="1"/>
        <rFont val="ＭＳ Ｐゴシック"/>
        <family val="3"/>
        <charset val="128"/>
        <scheme val="minor"/>
      </rPr>
      <t>に記載すること。</t>
    </r>
    <rPh sb="0" eb="2">
      <t>ヒッス</t>
    </rPh>
    <rPh sb="2" eb="4">
      <t>ヨウケン</t>
    </rPh>
    <rPh sb="8" eb="10">
      <t>レイワ</t>
    </rPh>
    <rPh sb="11" eb="12">
      <t>ネン</t>
    </rPh>
    <rPh sb="13" eb="14">
      <t>ガツ</t>
    </rPh>
    <rPh sb="15" eb="16">
      <t>ニチ</t>
    </rPh>
    <rPh sb="16" eb="18">
      <t>ジテン</t>
    </rPh>
    <rPh sb="19" eb="21">
      <t>ジュウソク</t>
    </rPh>
    <rPh sb="33" eb="35">
      <t>ベッシ</t>
    </rPh>
    <rPh sb="38" eb="40">
      <t>キサイ</t>
    </rPh>
    <phoneticPr fontId="6"/>
  </si>
  <si>
    <t>当該医療機関で入院加療を行う入院時18歳以下の患者の延べ数と実数をそれぞれ計上する。令和４年１月１日以降に入院した患者を数える。
入院した患者がその日のうちに退院あるいは死亡した場合も１人と計上する。
入院患者延べ数については、当該年に同一患者が２回入院した場合は２人とする。（入院日数によらず、１回の入院あたり１人を計上する。）</t>
    <rPh sb="23" eb="25">
      <t>かんじゃ</t>
    </rPh>
    <rPh sb="26" eb="27">
      <t>の</t>
    </rPh>
    <rPh sb="30" eb="32">
      <t>じっすう</t>
    </rPh>
    <rPh sb="101" eb="103">
      <t>にゅういん</t>
    </rPh>
    <rPh sb="103" eb="105">
      <t>かんじゃ</t>
    </rPh>
    <rPh sb="105" eb="106">
      <t>の</t>
    </rPh>
    <rPh sb="107" eb="108">
      <t>すう</t>
    </rPh>
    <rPh sb="139" eb="141">
      <t>にゅういん</t>
    </rPh>
    <rPh sb="141" eb="143">
      <t>にっすう</t>
    </rPh>
    <rPh sb="149" eb="150">
      <t>かい</t>
    </rPh>
    <rPh sb="151" eb="153">
      <t>にゅういん</t>
    </rPh>
    <phoneticPr fontId="6" type="Hiragana"/>
  </si>
  <si>
    <t>当該医療機関で入院加療を行う入院時18歳以下の患者のうち、小児がん患者（「診断時18歳以下のがん患者」と定義する）の延べ数と実数をそれぞれ計上する。令和４年１月１日以降にがんの診療を目的として入院した患者を数える。
骨折での入院のような他疾患の治療目的での入院は除外するが、フォローアップ検査等での入院は含む。
入院した患者がその日のうちに退院あるいは死亡した場合も１人と計上する。
入院患者延べ数については、当該年に同一患者が２回入院した場合は２人とする。（入院日数によらず、１回の入院あたり１人を計上する。）</t>
    <rPh sb="29" eb="31">
      <t>しょうに</t>
    </rPh>
    <rPh sb="33" eb="35">
      <t>かんじゃ</t>
    </rPh>
    <rPh sb="37" eb="40">
      <t>しんだんじ</t>
    </rPh>
    <rPh sb="42" eb="43">
      <t>さい</t>
    </rPh>
    <rPh sb="43" eb="45">
      <t>いか</t>
    </rPh>
    <rPh sb="48" eb="50">
      <t>かんじゃ</t>
    </rPh>
    <rPh sb="52" eb="54">
      <t>ていぎ</t>
    </rPh>
    <rPh sb="58" eb="59">
      <t>の</t>
    </rPh>
    <rPh sb="62" eb="64">
      <t>じっすう</t>
    </rPh>
    <rPh sb="88" eb="90">
      <t>しんりょう</t>
    </rPh>
    <rPh sb="91" eb="93">
      <t>もくてき</t>
    </rPh>
    <rPh sb="108" eb="110">
      <t>こっせつ</t>
    </rPh>
    <rPh sb="112" eb="114">
      <t>にゅういん</t>
    </rPh>
    <rPh sb="118" eb="119">
      <t>ほか</t>
    </rPh>
    <rPh sb="119" eb="121">
      <t>しっかん</t>
    </rPh>
    <rPh sb="122" eb="124">
      <t>ちりょう</t>
    </rPh>
    <rPh sb="124" eb="126">
      <t>もくてき</t>
    </rPh>
    <rPh sb="128" eb="130">
      <t>にゅういん</t>
    </rPh>
    <rPh sb="131" eb="133">
      <t>じょがい</t>
    </rPh>
    <rPh sb="144" eb="146">
      <t>けんさ</t>
    </rPh>
    <rPh sb="146" eb="147">
      <t>など</t>
    </rPh>
    <rPh sb="149" eb="151">
      <t>にゅういん</t>
    </rPh>
    <rPh sb="152" eb="153">
      <t>ふく</t>
    </rPh>
    <phoneticPr fontId="6" type="Hiragana"/>
  </si>
  <si>
    <t xml:space="preserve">当該医療機関で入院加療を行う入院時18歳以下の患者のうち、小児がん患者（「診断時18歳以下のがん患者」と定義する）の在院延べ日数を計上する。
前年から入院している症例は、１月１日を起算日とする。翌年まで入院している場合は12月31日を退院日としてカウントする。
当該期間内のがんの診療目的での入院を数える。（他疾患の治療目的(例：骨折にて入院)での入院は除外、フォローアップ検査等は含む）
（入院した患者がその日のうちに退院あるいは死亡した場合も１人と計上する。）
（入院時点で診断がなされていない場合は、がんの診断日を入院初日とする。）
</t>
    <rPh sb="0" eb="2">
      <t>とうがい</t>
    </rPh>
    <rPh sb="2" eb="4">
      <t>いりょう</t>
    </rPh>
    <rPh sb="4" eb="6">
      <t>きかん</t>
    </rPh>
    <rPh sb="7" eb="9">
      <t>にゅういん</t>
    </rPh>
    <rPh sb="9" eb="11">
      <t>かりょう</t>
    </rPh>
    <rPh sb="12" eb="13">
      <t>おこな</t>
    </rPh>
    <rPh sb="14" eb="16">
      <t>にゅういん</t>
    </rPh>
    <rPh sb="16" eb="17">
      <t>じ</t>
    </rPh>
    <rPh sb="23" eb="25">
      <t>かんじゃ</t>
    </rPh>
    <rPh sb="29" eb="31">
      <t>しょうに</t>
    </rPh>
    <rPh sb="33" eb="35">
      <t>かんじゃ</t>
    </rPh>
    <rPh sb="37" eb="40">
      <t>しんだんじ</t>
    </rPh>
    <rPh sb="42" eb="43">
      <t>さい</t>
    </rPh>
    <rPh sb="43" eb="45">
      <t>いか</t>
    </rPh>
    <rPh sb="48" eb="50">
      <t>かんじゃ</t>
    </rPh>
    <rPh sb="52" eb="54">
      <t>ていぎ</t>
    </rPh>
    <rPh sb="58" eb="60">
      <t>ざいいん</t>
    </rPh>
    <rPh sb="60" eb="61">
      <t>の</t>
    </rPh>
    <rPh sb="62" eb="63">
      <t>にち</t>
    </rPh>
    <rPh sb="63" eb="64">
      <t>すう</t>
    </rPh>
    <rPh sb="65" eb="67">
      <t>けいじょう</t>
    </rPh>
    <phoneticPr fontId="6" type="Hiragana"/>
  </si>
  <si>
    <t>診断時18歳以下を対象とする。初診料もしくは再診料を算定した小児がん患者の延べ数を記入する。
同一患者が２つ以上の診療科を受診した場合は、それぞれの患者として計上する。</t>
    <phoneticPr fontId="6" type="Hiragana"/>
  </si>
  <si>
    <t>診断時18歳以下を対象とし、延べ数を計上する。なお、当該年に2回セカンドオピニオンを行った患者は、２人と計上する。</t>
    <rPh sb="9" eb="11">
      <t>たいしょう</t>
    </rPh>
    <rPh sb="14" eb="15">
      <t>の</t>
    </rPh>
    <rPh sb="16" eb="17">
      <t>すう</t>
    </rPh>
    <rPh sb="26" eb="28">
      <t>とうがい</t>
    </rPh>
    <rPh sb="28" eb="29">
      <t>ねん</t>
    </rPh>
    <rPh sb="31" eb="32">
      <t>かい</t>
    </rPh>
    <rPh sb="42" eb="43">
      <t>おこな</t>
    </rPh>
    <rPh sb="45" eb="47">
      <t>かんじゃ</t>
    </rPh>
    <rPh sb="50" eb="51">
      <t>にん</t>
    </rPh>
    <rPh sb="52" eb="54">
      <t>けいじょう</t>
    </rPh>
    <phoneticPr fontId="6" type="Hiragana"/>
  </si>
  <si>
    <t>診断時18歳以下を対象とし、延べ数を計上する。なお、紹介時には18歳を超えていても構わないが、がんに関連しない疾患での紹介（齲歯に対する歯科診療など）は含めない。転院目的での紹介は含むが、同時期に複数病院へ同一内容で紹介した場合は１人と計上する（同時期に異なる内容で紹介または異なる時期に同一内容で紹介の場合は別で計上する）。</t>
    <rPh sb="0" eb="2">
      <t>しんだん</t>
    </rPh>
    <rPh sb="2" eb="3">
      <t>じ</t>
    </rPh>
    <rPh sb="5" eb="6">
      <t>さい</t>
    </rPh>
    <rPh sb="6" eb="8">
      <t>いか</t>
    </rPh>
    <rPh sb="9" eb="11">
      <t>たいしょう</t>
    </rPh>
    <rPh sb="14" eb="15">
      <t>の</t>
    </rPh>
    <rPh sb="16" eb="17">
      <t>すう</t>
    </rPh>
    <rPh sb="18" eb="20">
      <t>けいじょう</t>
    </rPh>
    <rPh sb="26" eb="28">
      <t>しょうかい</t>
    </rPh>
    <rPh sb="28" eb="29">
      <t>じ</t>
    </rPh>
    <rPh sb="33" eb="34">
      <t>さい</t>
    </rPh>
    <rPh sb="35" eb="36">
      <t>こ</t>
    </rPh>
    <rPh sb="41" eb="42">
      <t>かま</t>
    </rPh>
    <rPh sb="50" eb="52">
      <t>かんれん</t>
    </rPh>
    <rPh sb="55" eb="57">
      <t>しっかん</t>
    </rPh>
    <rPh sb="59" eb="61">
      <t>しょうかい</t>
    </rPh>
    <rPh sb="62" eb="64">
      <t>うし</t>
    </rPh>
    <rPh sb="65" eb="66">
      <t>たい</t>
    </rPh>
    <rPh sb="68" eb="70">
      <t>しか</t>
    </rPh>
    <rPh sb="70" eb="72">
      <t>しんりょう</t>
    </rPh>
    <rPh sb="76" eb="77">
      <t>ふく</t>
    </rPh>
    <rPh sb="81" eb="83">
      <t>てんいん</t>
    </rPh>
    <rPh sb="83" eb="85">
      <t>もくてき</t>
    </rPh>
    <rPh sb="87" eb="89">
      <t>しょうかい</t>
    </rPh>
    <rPh sb="90" eb="91">
      <t>ふく</t>
    </rPh>
    <rPh sb="94" eb="96">
      <t>どうじ</t>
    </rPh>
    <rPh sb="96" eb="97">
      <t>き</t>
    </rPh>
    <rPh sb="98" eb="100">
      <t>ふくすう</t>
    </rPh>
    <rPh sb="100" eb="102">
      <t>びょういん</t>
    </rPh>
    <rPh sb="103" eb="105">
      <t>どういつ</t>
    </rPh>
    <rPh sb="105" eb="107">
      <t>ないよう</t>
    </rPh>
    <rPh sb="108" eb="110">
      <t>しょうかい</t>
    </rPh>
    <rPh sb="112" eb="114">
      <t>ばあい</t>
    </rPh>
    <rPh sb="116" eb="117">
      <t>にん</t>
    </rPh>
    <rPh sb="118" eb="120">
      <t>けいじょう</t>
    </rPh>
    <rPh sb="127" eb="128">
      <t>こと</t>
    </rPh>
    <rPh sb="130" eb="132">
      <t>ないよう</t>
    </rPh>
    <rPh sb="133" eb="135">
      <t>しょうかい</t>
    </rPh>
    <rPh sb="138" eb="139">
      <t>こと</t>
    </rPh>
    <rPh sb="141" eb="143">
      <t>じき</t>
    </rPh>
    <rPh sb="144" eb="146">
      <t>どういつ</t>
    </rPh>
    <rPh sb="146" eb="148">
      <t>ないよう</t>
    </rPh>
    <rPh sb="149" eb="151">
      <t>しょうかい</t>
    </rPh>
    <rPh sb="152" eb="154">
      <t>ばあい</t>
    </rPh>
    <rPh sb="155" eb="156">
      <t>べつ</t>
    </rPh>
    <rPh sb="157" eb="159">
      <t>けいじょう</t>
    </rPh>
    <phoneticPr fontId="6" type="Hiragana"/>
  </si>
  <si>
    <t>・月１回患者交流会を開催している。
・市民講演会に演者として参加してもらっている。</t>
    <phoneticPr fontId="21"/>
  </si>
  <si>
    <t>※院内のがん相談支援センターなどの図書室について記載してください。院内図書室以外は３ページ目に記載してください。</t>
    <phoneticPr fontId="21"/>
  </si>
  <si>
    <t>直通１</t>
    <rPh sb="0" eb="2">
      <t>チョクツウ</t>
    </rPh>
    <phoneticPr fontId="6"/>
  </si>
  <si>
    <t>直通２</t>
    <rPh sb="0" eb="2">
      <t>チョクツウ</t>
    </rPh>
    <phoneticPr fontId="6"/>
  </si>
  <si>
    <t>注3）「専従」および「専任」とは、当該医療機関における当該診療従事者が「専従」については「８割以上」、「専任」については「５割以上」、当該業務に従事している者をいいます。
　　　「その他」については、「5割未満」の場合に選択してください。</t>
    <rPh sb="92" eb="93">
      <t>タ</t>
    </rPh>
    <rPh sb="102" eb="103">
      <t>ワリ</t>
    </rPh>
    <rPh sb="103" eb="105">
      <t>ミマン</t>
    </rPh>
    <rPh sb="107" eb="109">
      <t>バアイ</t>
    </rPh>
    <rPh sb="110" eb="112">
      <t>センタク</t>
    </rPh>
    <phoneticPr fontId="6"/>
  </si>
  <si>
    <t>上記は無料で使用可能である。</t>
    <rPh sb="0" eb="2">
      <t>ジョウキ</t>
    </rPh>
    <rPh sb="3" eb="5">
      <t>ムリョウ</t>
    </rPh>
    <rPh sb="6" eb="8">
      <t>シヨウ</t>
    </rPh>
    <rPh sb="8" eb="10">
      <t>カノウ</t>
    </rPh>
    <phoneticPr fontId="6"/>
  </si>
  <si>
    <t>自施設と連携している、小児がんに関する患者団体の数</t>
    <rPh sb="0" eb="1">
      <t>ジ</t>
    </rPh>
    <rPh sb="1" eb="3">
      <t>シセツ</t>
    </rPh>
    <rPh sb="4" eb="6">
      <t>レンケイ</t>
    </rPh>
    <phoneticPr fontId="21"/>
  </si>
  <si>
    <t>　　網膜芽細胞腫</t>
    <rPh sb="5" eb="7">
      <t>サイボウ</t>
    </rPh>
    <phoneticPr fontId="6"/>
  </si>
  <si>
    <t>上記エのうち常勤の人数</t>
    <rPh sb="0" eb="2">
      <t>ジョウキ</t>
    </rPh>
    <phoneticPr fontId="6"/>
  </si>
  <si>
    <t>上記エのうち常勤の医師の人数のうち、小児がん診療に携わる人数</t>
    <rPh sb="0" eb="2">
      <t>ジョウキ</t>
    </rPh>
    <rPh sb="6" eb="8">
      <t>ジョウキン</t>
    </rPh>
    <rPh sb="12" eb="14">
      <t>ニンズウ</t>
    </rPh>
    <rPh sb="18" eb="20">
      <t>ショウニ</t>
    </rPh>
    <rPh sb="22" eb="24">
      <t>シンリョウ</t>
    </rPh>
    <rPh sb="25" eb="26">
      <t>タズサ</t>
    </rPh>
    <rPh sb="28" eb="30">
      <t>ニンズウ</t>
    </rPh>
    <phoneticPr fontId="6"/>
  </si>
  <si>
    <t>エ’</t>
    <phoneticPr fontId="6"/>
  </si>
  <si>
    <t>上記エ’のうち常勤の人数</t>
    <rPh sb="0" eb="2">
      <t>ジョウキ</t>
    </rPh>
    <phoneticPr fontId="6"/>
  </si>
  <si>
    <t>上記エ’のうち常勤の医師の人数のうち、小児がん診療に携わる人数</t>
    <rPh sb="0" eb="2">
      <t>ジョウキ</t>
    </rPh>
    <rPh sb="7" eb="9">
      <t>ジョウキン</t>
    </rPh>
    <rPh sb="13" eb="15">
      <t>ニンズウ</t>
    </rPh>
    <rPh sb="19" eb="21">
      <t>ショウニ</t>
    </rPh>
    <rPh sb="23" eb="25">
      <t>シンリョウ</t>
    </rPh>
    <rPh sb="26" eb="27">
      <t>タズサ</t>
    </rPh>
    <rPh sb="29" eb="31">
      <t>ニンズウ</t>
    </rPh>
    <phoneticPr fontId="6"/>
  </si>
  <si>
    <t>うち精神保健福祉士の人数</t>
    <rPh sb="2" eb="4">
      <t>セイシン</t>
    </rPh>
    <rPh sb="4" eb="6">
      <t>ホケン</t>
    </rPh>
    <rPh sb="6" eb="9">
      <t>フクシシ</t>
    </rPh>
    <phoneticPr fontId="6"/>
  </si>
  <si>
    <t>うち社会福祉士の人数</t>
    <phoneticPr fontId="6"/>
  </si>
  <si>
    <t>院内の小児がん診療に携わる医師のうち、PEACE（成人の緩和ケア研修会）修了者数</t>
    <rPh sb="0" eb="2">
      <t>インナイ</t>
    </rPh>
    <rPh sb="3" eb="5">
      <t>ショウニ</t>
    </rPh>
    <rPh sb="7" eb="9">
      <t>シンリョウ</t>
    </rPh>
    <rPh sb="10" eb="11">
      <t>タズサ</t>
    </rPh>
    <rPh sb="13" eb="15">
      <t>イシ</t>
    </rPh>
    <phoneticPr fontId="6"/>
  </si>
  <si>
    <t>院内の小児がん診療に携わる医師のうち、CLIC（小児の緩和ケア研修会）修了者数</t>
    <rPh sb="0" eb="2">
      <t>インナイ</t>
    </rPh>
    <rPh sb="3" eb="5">
      <t>ショウニ</t>
    </rPh>
    <rPh sb="7" eb="9">
      <t>シンリョウ</t>
    </rPh>
    <rPh sb="10" eb="11">
      <t>タズサ</t>
    </rPh>
    <rPh sb="13" eb="15">
      <t>イシ</t>
    </rPh>
    <phoneticPr fontId="6"/>
  </si>
  <si>
    <t>■研修の内容について最大５つ、以下に記載すること</t>
    <rPh sb="1" eb="3">
      <t>ケンシュウ</t>
    </rPh>
    <rPh sb="4" eb="6">
      <t>ナイヨウ</t>
    </rPh>
    <rPh sb="10" eb="12">
      <t>サイダイ</t>
    </rPh>
    <rPh sb="15" eb="17">
      <t>イカ</t>
    </rPh>
    <rPh sb="18" eb="20">
      <t>キサイ</t>
    </rPh>
    <phoneticPr fontId="6"/>
  </si>
  <si>
    <t>－</t>
    <phoneticPr fontId="6"/>
  </si>
  <si>
    <t>日本放射線腫瘍学会・日本医学放射線学会  共同　放射線治療専門医</t>
    <rPh sb="24" eb="27">
      <t>ホウシャセン</t>
    </rPh>
    <rPh sb="27" eb="29">
      <t>チリョウ</t>
    </rPh>
    <rPh sb="29" eb="32">
      <t>センモンイ</t>
    </rPh>
    <phoneticPr fontId="6"/>
  </si>
  <si>
    <t>日本医学放射線学会 放射線診断専門医</t>
    <phoneticPr fontId="6" type="Hiragana"/>
  </si>
  <si>
    <t>研修会等の総回数（実数）（重複カウント不可　例：診療と臨床試験に関する講義を１つずつ行った研修→１回でカウント）</t>
    <rPh sb="0" eb="3">
      <t>ケンシュウカイ</t>
    </rPh>
    <rPh sb="3" eb="4">
      <t>トウ</t>
    </rPh>
    <rPh sb="5" eb="6">
      <t>ソウ</t>
    </rPh>
    <rPh sb="6" eb="8">
      <t>カイスウ</t>
    </rPh>
    <rPh sb="9" eb="11">
      <t>ジッスウ</t>
    </rPh>
    <rPh sb="13" eb="15">
      <t>チョウフク</t>
    </rPh>
    <rPh sb="19" eb="21">
      <t>フカ</t>
    </rPh>
    <rPh sb="22" eb="23">
      <t>レイ</t>
    </rPh>
    <rPh sb="24" eb="26">
      <t>シンリョウ</t>
    </rPh>
    <rPh sb="27" eb="29">
      <t>リンショウ</t>
    </rPh>
    <rPh sb="29" eb="31">
      <t>シケン</t>
    </rPh>
    <rPh sb="32" eb="33">
      <t>カン</t>
    </rPh>
    <rPh sb="35" eb="37">
      <t>コウギ</t>
    </rPh>
    <rPh sb="42" eb="43">
      <t>オコナ</t>
    </rPh>
    <rPh sb="45" eb="47">
      <t>ケンシュウ</t>
    </rPh>
    <rPh sb="49" eb="50">
      <t>カイ</t>
    </rPh>
    <phoneticPr fontId="6"/>
  </si>
  <si>
    <t>研修会等の総回数（重複カウント可　例：診療と臨床試験に関する講義を１つずつ行った研修→診療と臨床試験にそれぞれ１回ずつカウント</t>
    <rPh sb="0" eb="3">
      <t>ケンシュウカイ</t>
    </rPh>
    <rPh sb="3" eb="4">
      <t>トウ</t>
    </rPh>
    <rPh sb="5" eb="6">
      <t>ソウ</t>
    </rPh>
    <rPh sb="6" eb="8">
      <t>カイスウ</t>
    </rPh>
    <rPh sb="9" eb="11">
      <t>チョウフク</t>
    </rPh>
    <rPh sb="15" eb="16">
      <t>カ</t>
    </rPh>
    <rPh sb="17" eb="18">
      <t>レイ</t>
    </rPh>
    <rPh sb="19" eb="21">
      <t>シンリョウ</t>
    </rPh>
    <rPh sb="22" eb="26">
      <t>リンショウシケン</t>
    </rPh>
    <rPh sb="27" eb="28">
      <t>カン</t>
    </rPh>
    <rPh sb="30" eb="32">
      <t>コウギ</t>
    </rPh>
    <rPh sb="37" eb="38">
      <t>オコナ</t>
    </rPh>
    <rPh sb="40" eb="42">
      <t>ケンシュウ</t>
    </rPh>
    <rPh sb="43" eb="45">
      <t>シンリョウ</t>
    </rPh>
    <rPh sb="46" eb="48">
      <t>リンショウ</t>
    </rPh>
    <rPh sb="48" eb="50">
      <t>シケン</t>
    </rPh>
    <rPh sb="56" eb="57">
      <t>カイ</t>
    </rPh>
    <phoneticPr fontId="6"/>
  </si>
  <si>
    <t>ホスピタル・プレイ・スペシャリスト（日本でカリキュラム受講・資格を取得した者）</t>
    <phoneticPr fontId="6"/>
  </si>
  <si>
    <t>　 ホスピタル・プレイ・スペシャリスト
　 （英国でカリキュラム受講・資格取得をした者、health play specialistを含む）</t>
    <phoneticPr fontId="6" type="Hiragana"/>
  </si>
  <si>
    <t>記載の有無：入力済／未入力</t>
    <phoneticPr fontId="16"/>
  </si>
  <si>
    <t>記載の有無：入力済／未入力</t>
    <phoneticPr fontId="72"/>
  </si>
  <si>
    <t>記載の有無：入力済／未入力</t>
    <phoneticPr fontId="6"/>
  </si>
  <si>
    <t>記載の有無：入力済／未入力</t>
    <phoneticPr fontId="38"/>
  </si>
  <si>
    <t>記載の有無：入力済／未入力</t>
    <phoneticPr fontId="28"/>
  </si>
  <si>
    <t>記載の有無：入力済／未入力</t>
    <phoneticPr fontId="35"/>
  </si>
  <si>
    <t>記載の有無：入力済／未入力</t>
    <phoneticPr fontId="21"/>
  </si>
  <si>
    <t>記載の有無：入力済／未入力</t>
    <phoneticPr fontId="36"/>
  </si>
  <si>
    <t>未入力あり</t>
    <rPh sb="0" eb="3">
      <t>ミニュウリョク</t>
    </rPh>
    <phoneticPr fontId="6"/>
  </si>
  <si>
    <t>○</t>
    <phoneticPr fontId="6"/>
  </si>
  <si>
    <t>×</t>
    <phoneticPr fontId="6"/>
  </si>
  <si>
    <t>※各別紙に記載の有無をチェックする欄があります。表紙に反映されていますので、該当のファイルについて漏れがないか確認してください。</t>
    <phoneticPr fontId="10"/>
  </si>
  <si>
    <t>記載の有無：入力済／未入力</t>
    <phoneticPr fontId="34"/>
  </si>
  <si>
    <t>・別添資料有無欄で「あり」となっている場合は別添ファイルの提出漏れがないか、確認してください。</t>
    <rPh sb="1" eb="3">
      <t>ベッテン</t>
    </rPh>
    <rPh sb="3" eb="5">
      <t>シリョウ</t>
    </rPh>
    <rPh sb="5" eb="7">
      <t>ウム</t>
    </rPh>
    <rPh sb="7" eb="8">
      <t>ラン</t>
    </rPh>
    <rPh sb="19" eb="21">
      <t>バアイ</t>
    </rPh>
    <rPh sb="22" eb="24">
      <t>ベッテン</t>
    </rPh>
    <rPh sb="29" eb="31">
      <t>テイシュツ</t>
    </rPh>
    <rPh sb="31" eb="32">
      <t>モ</t>
    </rPh>
    <rPh sb="38" eb="40">
      <t>カクニン</t>
    </rPh>
    <phoneticPr fontId="6"/>
  </si>
  <si>
    <t>（指定）</t>
  </si>
  <si>
    <t>（一部任意）</t>
  </si>
  <si>
    <t>（指定）</t>
    <phoneticPr fontId="6"/>
  </si>
  <si>
    <t>（一部任意）</t>
    <rPh sb="1" eb="3">
      <t>イチブ</t>
    </rPh>
    <phoneticPr fontId="6"/>
  </si>
  <si>
    <t>（一部任意）</t>
    <rPh sb="1" eb="3">
      <t>イチブ</t>
    </rPh>
    <rPh sb="3" eb="5">
      <t>ニンイ</t>
    </rPh>
    <phoneticPr fontId="6"/>
  </si>
  <si>
    <r>
      <t>・一覧で確認することができます。</t>
    </r>
    <r>
      <rPr>
        <b/>
        <sz val="11"/>
        <color indexed="10"/>
        <rFont val="ＭＳ Ｐゴシック"/>
        <family val="3"/>
        <charset val="128"/>
      </rPr>
      <t>「未入力あり」</t>
    </r>
    <r>
      <rPr>
        <sz val="11"/>
        <color indexed="8"/>
        <rFont val="ＭＳ Ｐゴシック"/>
        <family val="3"/>
        <charset val="128"/>
      </rPr>
      <t>の文字がある場合は、そのシートを確認してください。</t>
    </r>
    <rPh sb="1" eb="3">
      <t>イチラン</t>
    </rPh>
    <rPh sb="4" eb="6">
      <t>カクニン</t>
    </rPh>
    <rPh sb="17" eb="20">
      <t>ミニュウリョク</t>
    </rPh>
    <rPh sb="24" eb="26">
      <t>モジ</t>
    </rPh>
    <rPh sb="29" eb="31">
      <t>バアイ</t>
    </rPh>
    <rPh sb="39" eb="41">
      <t>カクニン</t>
    </rPh>
    <phoneticPr fontId="6"/>
  </si>
  <si>
    <t>※提出前には表紙を見て、「未入力あり」の文字がないか、別添ファイルの添付漏れがないか、確認をしてください。</t>
    <rPh sb="1" eb="3">
      <t>テイシュツ</t>
    </rPh>
    <rPh sb="3" eb="4">
      <t>マエ</t>
    </rPh>
    <rPh sb="6" eb="8">
      <t>ヒョウシ</t>
    </rPh>
    <rPh sb="9" eb="10">
      <t>ミ</t>
    </rPh>
    <rPh sb="13" eb="16">
      <t>ミニュウリョク</t>
    </rPh>
    <rPh sb="20" eb="22">
      <t>モジ</t>
    </rPh>
    <rPh sb="27" eb="29">
      <t>ベッテン</t>
    </rPh>
    <rPh sb="34" eb="36">
      <t>テンプ</t>
    </rPh>
    <rPh sb="36" eb="37">
      <t>モ</t>
    </rPh>
    <rPh sb="43" eb="45">
      <t>カクニン</t>
    </rPh>
    <phoneticPr fontId="41"/>
  </si>
  <si>
    <r>
      <t>・印刷範囲内に入力チェック欄が機能するシートがあります。</t>
    </r>
    <r>
      <rPr>
        <b/>
        <sz val="11"/>
        <color rgb="FFFF0000"/>
        <rFont val="ＭＳ Ｐゴシック"/>
        <family val="3"/>
        <charset val="128"/>
      </rPr>
      <t>「未入力あり」</t>
    </r>
    <r>
      <rPr>
        <sz val="11"/>
        <color theme="1"/>
        <rFont val="ＭＳ Ｐゴシック"/>
        <family val="3"/>
        <charset val="128"/>
      </rPr>
      <t>などの文字がある場合は、その箇所を確認してください。</t>
    </r>
    <rPh sb="1" eb="3">
      <t>インサツ</t>
    </rPh>
    <rPh sb="3" eb="5">
      <t>ハンイ</t>
    </rPh>
    <rPh sb="5" eb="6">
      <t>ナイ</t>
    </rPh>
    <rPh sb="7" eb="9">
      <t>ニュウリョク</t>
    </rPh>
    <rPh sb="13" eb="14">
      <t>ラン</t>
    </rPh>
    <rPh sb="15" eb="17">
      <t>キノウ</t>
    </rPh>
    <rPh sb="29" eb="32">
      <t>ミニュウリョク</t>
    </rPh>
    <rPh sb="38" eb="40">
      <t>モジ</t>
    </rPh>
    <rPh sb="43" eb="45">
      <t>バアイ</t>
    </rPh>
    <rPh sb="49" eb="51">
      <t>カショ</t>
    </rPh>
    <rPh sb="52" eb="54">
      <t>カクニン</t>
    </rPh>
    <phoneticPr fontId="6"/>
  </si>
  <si>
    <t>連番</t>
    <rPh sb="0" eb="2">
      <t>レンバン</t>
    </rPh>
    <phoneticPr fontId="93"/>
  </si>
  <si>
    <t>指定要件</t>
    <rPh sb="0" eb="2">
      <t>シテイ</t>
    </rPh>
    <rPh sb="2" eb="4">
      <t>ヨウケン</t>
    </rPh>
    <phoneticPr fontId="93"/>
  </si>
  <si>
    <t>小児がんについて、手術療法、放射線療法および薬物療法を効果的に組み合わせた集学的治療および緩和ケアを提供する体制を有するとともに、各学会の診療ガイドラインに準ずる標準的治療（以下「標準的治療」という。）等小児がん患者の状態に応じた適切な治療を提供している。</t>
  </si>
  <si>
    <t>小児がん患者の病態に応じたより適切ながん医療を提供できるよう、以下のカンファレンスをそれぞれ必要に応じて定期的に開催している。また、検討した内容については、診療録に記録の上、関係者間で共有している。</t>
  </si>
  <si>
    <t>個別もしくは少数の診療科の医師を主体とした日常的なカンファレンス</t>
  </si>
  <si>
    <t>個別もしくは少数の診療科の医師に加え、看護師、薬剤師、必要に応じて公認心理師や緩和ケアチームを代表する者等を加えた、症例への対応方針を検討するカンファレンス</t>
  </si>
  <si>
    <t>手術、放射線診断、放射線治療、薬物療法、病理診断及び緩和ケア等に携わる専門的な知識及び技能を有する医師とその他の専門を異にする医師等による、骨転移・原発不明がん・希少がんなどに関して臓器横断的に小児がん患者の診断及び治療方針等を意見交換・共有・検討・確認等するためのカンファレンス</t>
  </si>
  <si>
    <t>臨床倫理的、社会的な問題を解決するための、具体的な事例に則した、患者支援の充実や多職種間の連携強化を目的とした院内全体の多職種によるカンファレンス</t>
  </si>
  <si>
    <t>院内の他診療科や、小児がん連携病院、がん診療連携拠点病院等、地域の医療機関と協力し、小児がん患者に対して、移行期医療や成人後の晩期合併症対応等も含めた長期フォローアップ体制を構築している。</t>
  </si>
  <si>
    <t>自ら病歴を確保・保存することや疾病理解、健康管理などに関した患者教育、患者啓発に努めている。</t>
  </si>
  <si>
    <t>ＡＹＡ世代にあるがん患者について、がん診療連携拠点病院等への紹介も含めた適切な医療を提供できる体制を構築している。</t>
  </si>
  <si>
    <t>急変時等の緊急時に小児がん患者が入院できる体制を確保している。</t>
  </si>
  <si>
    <t>地域のがん・生殖医療ネットワークに加入し、「小児・ＡＹＡ世代のがん患者等の妊孕性温存療法研究促進事業」へ参画している。</t>
  </si>
  <si>
    <t>対象となりうる患者および家族には必ずがん治療開始前に適切な情報提供を行い、患者等の希望も踏まえた妊孕性（注５）温存療法及びがん治療後の生殖補助医療に関する情報提供・意思決定支援を行う体制を整備している。</t>
  </si>
  <si>
    <t>自施設において、がん・生殖医療に関する意思決定支援を行うことができる診療従事者の配置・育成に努めている。</t>
  </si>
  <si>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rPh sb="2" eb="5">
      <t>テキヨウガイ</t>
    </rPh>
    <phoneticPr fontId="91"/>
  </si>
  <si>
    <t>薬物療法のレジメンを審査し、組織的に管理する委員会を設置している。</t>
  </si>
  <si>
    <t>小児がん診療に携わる全ての診療従事者により、全ての小児がん患者に対し適切な緩和ケアが提供される体制を整備している。</t>
    <rPh sb="0" eb="1">
      <t>チイ</t>
    </rPh>
    <phoneticPr fontId="91"/>
  </si>
  <si>
    <t>上記を支援するために、組織上明確に位置付けられた緩和ケアチームを整備している。</t>
    <rPh sb="0" eb="2">
      <t>ジョウキ</t>
    </rPh>
    <phoneticPr fontId="91"/>
  </si>
  <si>
    <t>自施設で対応できない場合には地域のがん診療連携拠点病院等との連携体制を整備している。
(30,31がともに”はい”の場合には、”いいえ”を選択してください。)</t>
    <rPh sb="58" eb="60">
      <t>バアイ</t>
    </rPh>
    <rPh sb="69" eb="71">
      <t>センタク</t>
    </rPh>
    <phoneticPr fontId="91"/>
  </si>
  <si>
    <t>緩和ケアチーム並びに必要に応じて主治医および看護師等が参加する症状緩和に関するカンファレンスを定期的に開催している。</t>
  </si>
  <si>
    <t>院内の見やすい場所に緩和ケアチームによる診察が受けられる旨の掲示をするなど、小児がん患者およびその家族等に対し必要な情報提供を行っている。</t>
  </si>
  <si>
    <t>小児がん連携病院やかかりつけ医等の協力・連携を得て、主治医および看護師が緩和ケアチームと共に、退院後の居宅における緩和ケアに関する療養上必要な説明および指導を行っている。</t>
    <rPh sb="0" eb="2">
      <t>ショウニ</t>
    </rPh>
    <rPh sb="4" eb="6">
      <t>レンケイ</t>
    </rPh>
    <rPh sb="6" eb="8">
      <t>ビョウイン</t>
    </rPh>
    <phoneticPr fontId="91"/>
  </si>
  <si>
    <t>小児の緩和ケアに関する要請および相談に関する受付窓口を設けるなど、小児がん連携病院や地域の医療機関および在宅療養支援診療所等との連携協力体制を整備している。</t>
    <rPh sb="33" eb="35">
      <t>ショウニ</t>
    </rPh>
    <rPh sb="37" eb="39">
      <t>レンケイ</t>
    </rPh>
    <rPh sb="39" eb="41">
      <t>ビョウイン</t>
    </rPh>
    <phoneticPr fontId="91"/>
  </si>
  <si>
    <t>小児がん連携病院や地域の医療機関から紹介された小児がん患者の受け入れを行っている。</t>
    <rPh sb="0" eb="2">
      <t>ショウニ</t>
    </rPh>
    <rPh sb="4" eb="6">
      <t>レンケイ</t>
    </rPh>
    <rPh sb="6" eb="8">
      <t>ビョウイン</t>
    </rPh>
    <phoneticPr fontId="91"/>
  </si>
  <si>
    <t>また、小児がん患者の状態に応じ、小児がん連携病院や地域の医療機関等へ小児がん患者の紹介を行っている。</t>
  </si>
  <si>
    <t>小児がんの病理診断又は画像診断に関する依頼や手術療法、放射線療法又は薬物療法に関する相談など、小児がん連携病院や地域の医療機関等の医師と相互に診断及び治療に関する連携協力体制を整備している。</t>
  </si>
  <si>
    <t>なお、がんゲノム医療中核拠点病院等と連携して、がん遺伝子パネル検査等に試料を提出するための体制も整備している。</t>
  </si>
  <si>
    <t>医師からの診断結果や病状の説明時及び治療方針の決定時等において、すべての小児がん患者とその家族に対して、他施設でセカンドオピニオンを受けられることについて説明している。</t>
  </si>
  <si>
    <t>その際、心理的な障壁を取り除くことができるよう留意している。</t>
  </si>
  <si>
    <t>小児がんについて、手術療法、放射線療法又は薬物療法に携わる専門的な知識及び技能を有する医師によるセカンドオピニオンを提示する体制を有している。</t>
  </si>
  <si>
    <t>また、小児がん連携病院がセカンドオピニオンを提示する体制を構築できるよう適切な指導を行っている。</t>
  </si>
  <si>
    <t>上記アの医師のうち専任の人数</t>
    <rPh sb="0" eb="2">
      <t>ジョウキ</t>
    </rPh>
    <phoneticPr fontId="91"/>
  </si>
  <si>
    <t>上記イの医師のうち専任の人数</t>
    <rPh sb="0" eb="2">
      <t>ジョウキ</t>
    </rPh>
    <rPh sb="4" eb="6">
      <t>イシ</t>
    </rPh>
    <rPh sb="9" eb="11">
      <t>センニン</t>
    </rPh>
    <rPh sb="12" eb="14">
      <t>ニンズウ</t>
    </rPh>
    <phoneticPr fontId="91"/>
  </si>
  <si>
    <t>小児がんの放射線療法に携わる専門的な知識および技能を有する医師の人数。</t>
    <rPh sb="0" eb="2">
      <t>ショウニ</t>
    </rPh>
    <rPh sb="8" eb="10">
      <t>リョウホウ</t>
    </rPh>
    <phoneticPr fontId="91"/>
  </si>
  <si>
    <t>緩和ケアチームの、身体症状の緩和に携わる専門的な知識および技能を有する医師の人数。</t>
  </si>
  <si>
    <t>緩和ケアチームの、精神症状の緩和に携わる専門的な知識および技能を有する医師の人数。</t>
  </si>
  <si>
    <t>病理診断に携わる医師のうち専従の人数</t>
    <rPh sb="13" eb="15">
      <t>センジュウ</t>
    </rPh>
    <phoneticPr fontId="91"/>
  </si>
  <si>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医師の人数。</t>
    <rPh sb="16" eb="18">
      <t>ハイチ</t>
    </rPh>
    <rPh sb="96" eb="97">
      <t>スミ</t>
    </rPh>
    <phoneticPr fontId="91"/>
  </si>
  <si>
    <t>小児がんに係る放射線療法に携わる診療放射線技師の人数。</t>
    <rPh sb="0" eb="2">
      <t>ショウニ</t>
    </rPh>
    <rPh sb="5" eb="6">
      <t>カカ</t>
    </rPh>
    <phoneticPr fontId="91"/>
  </si>
  <si>
    <t>小児がんに係る放射線療法における機器の精度管理、照射計画の検証、照射計画補助作業等に携わる技術者等の人数。</t>
  </si>
  <si>
    <t>薬物療法に携わる専門的な知識および技能を有する薬剤師のうち常勤の人数</t>
    <rPh sb="29" eb="31">
      <t>ジョウキン</t>
    </rPh>
    <phoneticPr fontId="91"/>
  </si>
  <si>
    <t>緩和ケアチームの、緩和ケアに携わる専門的な知識および技能を有する看護師の常勤の人数</t>
    <rPh sb="36" eb="38">
      <t>ジョウキン</t>
    </rPh>
    <rPh sb="39" eb="41">
      <t>ニンズウ</t>
    </rPh>
    <phoneticPr fontId="91"/>
  </si>
  <si>
    <t>小児看護やがん看護に関する専門的な知識および技能を有する小児がんに係る業務に携わる専門看護師または認定看護師の人数。</t>
    <rPh sb="35" eb="37">
      <t>ギョウム</t>
    </rPh>
    <rPh sb="38" eb="39">
      <t>タズサ</t>
    </rPh>
    <phoneticPr fontId="91"/>
  </si>
  <si>
    <t>小児科領域に関する専門的な知識及び技能を有する公認心理師等の医療心理に携わる者の人数</t>
    <rPh sb="23" eb="25">
      <t>コウニン</t>
    </rPh>
    <rPh sb="25" eb="27">
      <t>シンリ</t>
    </rPh>
    <rPh sb="27" eb="28">
      <t>シ</t>
    </rPh>
    <rPh sb="28" eb="29">
      <t>トウ</t>
    </rPh>
    <rPh sb="30" eb="32">
      <t>イリョウ</t>
    </rPh>
    <rPh sb="32" eb="34">
      <t>シンリ</t>
    </rPh>
    <rPh sb="35" eb="36">
      <t>タズサ</t>
    </rPh>
    <rPh sb="38" eb="39">
      <t>モノ</t>
    </rPh>
    <phoneticPr fontId="91"/>
  </si>
  <si>
    <t>小児科領域に関する専門的な知識及び技能を有する医療心理に携わる者のうち、公認心理師の人数</t>
    <rPh sb="36" eb="38">
      <t>コウニン</t>
    </rPh>
    <rPh sb="38" eb="40">
      <t>シンリ</t>
    </rPh>
    <rPh sb="40" eb="41">
      <t>シ</t>
    </rPh>
    <rPh sb="42" eb="44">
      <t>ニンズウ</t>
    </rPh>
    <phoneticPr fontId="91"/>
  </si>
  <si>
    <t>小児科領域に関する専門的な知識及び技能を有する医療心理に携わる者のうち、臨床心理士の人数</t>
    <rPh sb="36" eb="38">
      <t>リンショウ</t>
    </rPh>
    <rPh sb="38" eb="41">
      <t>シンリシ</t>
    </rPh>
    <phoneticPr fontId="91"/>
  </si>
  <si>
    <t>小児科領域に関する専門的な知識及び技能を有する保育士の人数</t>
    <rPh sb="23" eb="26">
      <t>ホイクシ</t>
    </rPh>
    <rPh sb="27" eb="29">
      <t>ニンズウ</t>
    </rPh>
    <phoneticPr fontId="91"/>
  </si>
  <si>
    <t>小児科領域に関する専門的な知識及び技能を有する社会福祉士もしくは精神保健福祉士の人数</t>
    <rPh sb="32" eb="34">
      <t>セイシン</t>
    </rPh>
    <rPh sb="34" eb="36">
      <t>ホケン</t>
    </rPh>
    <rPh sb="36" eb="39">
      <t>フクシシ</t>
    </rPh>
    <phoneticPr fontId="91"/>
  </si>
  <si>
    <t>医療環境にある子どもや家族への療養支援に関する専門的な知識及び技能を有する者の人数</t>
    <rPh sb="15" eb="17">
      <t>リョウヨウ</t>
    </rPh>
    <rPh sb="17" eb="19">
      <t>シエン</t>
    </rPh>
    <rPh sb="20" eb="21">
      <t>カン</t>
    </rPh>
    <rPh sb="23" eb="26">
      <t>センモンテキ</t>
    </rPh>
    <rPh sb="27" eb="29">
      <t>チシキ</t>
    </rPh>
    <rPh sb="29" eb="30">
      <t>オヨ</t>
    </rPh>
    <rPh sb="31" eb="33">
      <t>ギノウ</t>
    </rPh>
    <rPh sb="34" eb="35">
      <t>ユウ</t>
    </rPh>
    <rPh sb="37" eb="38">
      <t>モノ</t>
    </rPh>
    <rPh sb="39" eb="41">
      <t>ニンズウ</t>
    </rPh>
    <phoneticPr fontId="91"/>
  </si>
  <si>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看護師等診療従事者の人数。</t>
    <rPh sb="96" eb="97">
      <t>ス</t>
    </rPh>
    <rPh sb="109" eb="111">
      <t>ニンズウ</t>
    </rPh>
    <phoneticPr fontId="91"/>
  </si>
  <si>
    <t>放射線療法に関する機器を設置すること。ただし、当該機器は、リニアックなど、体外照射を行うための機器であること。</t>
  </si>
  <si>
    <t>小児患者に対応できる集中治療室を設置している。</t>
    <rPh sb="0" eb="2">
      <t>ショウニ</t>
    </rPh>
    <rPh sb="2" eb="4">
      <t>カンジャ</t>
    </rPh>
    <rPh sb="5" eb="7">
      <t>タイオウ</t>
    </rPh>
    <phoneticPr fontId="91"/>
  </si>
  <si>
    <t>小児がんについて年間（令和４年１月１日～12月31日）新規症例数が30例以上である（18歳以下の初回治療例を対象とする）。</t>
  </si>
  <si>
    <t>固形腫瘍について年間（令和４年１月１日～12月31日）新規症例数が少なくとも10例程度以上である（18歳以下の初回治療例を対象とする）。</t>
    <rPh sb="33" eb="34">
      <t>スク</t>
    </rPh>
    <phoneticPr fontId="91"/>
  </si>
  <si>
    <t>造血器腫瘍について年間（令和４年１月１日～12月31日）新規症例数が少なくとも10例程度以上である（18歳以下の初回治療例を対象とする）。</t>
    <rPh sb="34" eb="35">
      <t>スク</t>
    </rPh>
    <phoneticPr fontId="91"/>
  </si>
  <si>
    <t>（１）自施設において、１に掲げる診療体制その他要件に関連する取組のために必要な人材の確保や育成に積極的に取り組んでいる。</t>
  </si>
  <si>
    <t>特に、診療の質を高めるために必要な学会が認定する資格等の取得についても積極的に支援している。</t>
  </si>
  <si>
    <t>（２）拠点病院の長は、当該拠点病院においてがん医療に携わる専門的な知識及び技能を有する医師等の専門性及び活動実績等を定期的に評価し、当該医師等がその専門性を十分に発揮できる体制を整備している。</t>
  </si>
  <si>
    <t>（３）自施設の診療従事者等を中心に、小児がん対策の目的や意義、患者やその家族が利用できる制度や関係機関との連携体制、自施設で提供している診療・患者支援の体制について学ぶ機会を年１回以上確保している。</t>
  </si>
  <si>
    <t>（４）小児がん連携病院や地域の医療機関等の多職種の診療従事者も参加する小児がんの診療、相談支援、がん登録及び臨床試験等に関する研修会等を毎年定期的に開催し、人材育成等に努めている。</t>
    <rPh sb="3" eb="5">
      <t>ショウニ</t>
    </rPh>
    <rPh sb="7" eb="9">
      <t>レンケイ</t>
    </rPh>
    <rPh sb="9" eb="11">
      <t>ビョウイン</t>
    </rPh>
    <rPh sb="12" eb="14">
      <t>チイキ</t>
    </rPh>
    <rPh sb="15" eb="17">
      <t>イリョウ</t>
    </rPh>
    <rPh sb="17" eb="19">
      <t>キカン</t>
    </rPh>
    <rPh sb="19" eb="20">
      <t>トウ</t>
    </rPh>
    <rPh sb="21" eb="22">
      <t>タ</t>
    </rPh>
    <rPh sb="22" eb="24">
      <t>ショクシュ</t>
    </rPh>
    <rPh sb="25" eb="27">
      <t>シンリョウ</t>
    </rPh>
    <rPh sb="27" eb="30">
      <t>ジュウジシャ</t>
    </rPh>
    <rPh sb="31" eb="33">
      <t>サンカ</t>
    </rPh>
    <rPh sb="35" eb="37">
      <t>ショウニ</t>
    </rPh>
    <rPh sb="40" eb="42">
      <t>シンリョウ</t>
    </rPh>
    <rPh sb="43" eb="45">
      <t>ソウダン</t>
    </rPh>
    <rPh sb="45" eb="47">
      <t>シエン</t>
    </rPh>
    <rPh sb="50" eb="52">
      <t>トウロク</t>
    </rPh>
    <rPh sb="52" eb="53">
      <t>オヨ</t>
    </rPh>
    <rPh sb="54" eb="56">
      <t>リンショウ</t>
    </rPh>
    <rPh sb="56" eb="58">
      <t>シケン</t>
    </rPh>
    <rPh sb="58" eb="59">
      <t>トウ</t>
    </rPh>
    <rPh sb="60" eb="61">
      <t>カン</t>
    </rPh>
    <rPh sb="63" eb="66">
      <t>ケンシュウカイ</t>
    </rPh>
    <rPh sb="66" eb="67">
      <t>トウ</t>
    </rPh>
    <rPh sb="68" eb="70">
      <t>マイトシ</t>
    </rPh>
    <rPh sb="70" eb="73">
      <t>テイキテキ</t>
    </rPh>
    <rPh sb="74" eb="76">
      <t>カイサイ</t>
    </rPh>
    <rPh sb="78" eb="80">
      <t>ジンザイ</t>
    </rPh>
    <rPh sb="80" eb="82">
      <t>イクセイ</t>
    </rPh>
    <rPh sb="82" eb="83">
      <t>トウ</t>
    </rPh>
    <rPh sb="84" eb="85">
      <t>ツト</t>
    </rPh>
    <phoneticPr fontId="94"/>
  </si>
  <si>
    <t>①から⑤に掲げる相談支援を行う機能を有する部門（以下「がん相談支援センター」という。なお、病院固有の名称との併記を認めた上で、「がん相談支援センター」と表記すること。）を設置している。</t>
  </si>
  <si>
    <t>院内の見やすい場所にがん相談支援センターによる相談支援を受けられる旨の掲示をするなど、がん相談支援センターについて積極的に広報している。</t>
  </si>
  <si>
    <t>小児がん患者及びＡＹＡ世代にあるがん患者に対しては、小児・ＡＹＡ世代のがんに関する一般的な情報提供、療育・発達への支援等に加えて、ライフステージに応じた長期的な視点から、他の医療機関や行政機関、教育機関等と連携し、就学・就労・生殖医療等への相談対応や患者活動への支援等の幅広い相談支援が必要となることに十分に留意している。</t>
  </si>
  <si>
    <t>患者のみならず、患者のきょうだいを含めその家族に対する支援も行っている。</t>
    <rPh sb="30" eb="31">
      <t>オコナ</t>
    </rPh>
    <phoneticPr fontId="94"/>
  </si>
  <si>
    <t>国立研究開発法人国立がん研究センター（以下「国立がん研究センター」という。）による「がん相談支援センター相談員基礎研修」（１）（２）を受講後、国立成育医療研究センターが実施する「小児がん相談員専門研修」を修了した専任の相談支援に携わる者を１人以上配置している。</t>
  </si>
  <si>
    <t>相談支援に携わる者は、対応の質の向上のために、「小児がん拠点病院相談員継続研修」等により定期的な知識の更新に努めている。</t>
  </si>
  <si>
    <t>患者やその家族に対し、必要に応じて院内の診療従事者が対応できるように、①に規定する者と医療従事者が協働できる体制を整備している。</t>
    <rPh sb="20" eb="22">
      <t>シンリョウ</t>
    </rPh>
    <phoneticPr fontId="94"/>
  </si>
  <si>
    <t>院内及び地域の診療従事者の協力を得て、院内外の小児がん患者・ＡＹＡ世代にある患者及びその家族並びに地域の住民及び医療機関等からの相談等に対応する体制を整備している。</t>
    <rPh sb="7" eb="9">
      <t>シンリョウ</t>
    </rPh>
    <phoneticPr fontId="94"/>
  </si>
  <si>
    <t>小児がん患者及びその家族が心の悩みや体験等を語り合うための患者サロン等の場を設けている。</t>
  </si>
  <si>
    <t>その際には、十分な経験を持つ患者団体等と連携して実施するよう努めている。</t>
  </si>
  <si>
    <t>がん相談支援センターについて、診療の経過の中で患者が必要とするときに確実に利用できるよう繰り返し案内を行っている。</t>
  </si>
  <si>
    <t>がん治療の終了後も長期的に利用可能な旨も併せて説明している。</t>
  </si>
  <si>
    <t>小児がんの病態、標準的治療法等小児がん診療等に関する一般的な情報の提供をしている。</t>
  </si>
  <si>
    <t>領域別の小児がん診療機能、診療実績および医療従事者の専門とする分野・経歴など、小児がん連携病院等および医療従事者に関する情報の収集、提供をしている。</t>
    <rPh sb="39" eb="41">
      <t>ショウニ</t>
    </rPh>
    <rPh sb="43" eb="45">
      <t>レンケイ</t>
    </rPh>
    <rPh sb="45" eb="47">
      <t>ビョウイン</t>
    </rPh>
    <rPh sb="47" eb="48">
      <t>トウ</t>
    </rPh>
    <phoneticPr fontId="94"/>
  </si>
  <si>
    <t>セカンドオピニオンの提示が可能な医師の紹介をしている。</t>
  </si>
  <si>
    <t>小児・AYA世代のがん患者の発育及び療養上の相談に対応し支援をしている。</t>
    <rPh sb="6" eb="8">
      <t>セダイ</t>
    </rPh>
    <rPh sb="28" eb="30">
      <t>シエン</t>
    </rPh>
    <phoneticPr fontId="94"/>
  </si>
  <si>
    <t>がん・生殖医療に関する相談に対応し支援を行っている。</t>
    <rPh sb="14" eb="16">
      <t>タイオウ</t>
    </rPh>
    <rPh sb="20" eb="21">
      <t>オコナ</t>
    </rPh>
    <phoneticPr fontId="94"/>
  </si>
  <si>
    <t>長期フォローアップに関する相談に対応し支援を行っている。</t>
    <rPh sb="16" eb="18">
      <t>タイオウ</t>
    </rPh>
    <rPh sb="22" eb="23">
      <t>オコナ</t>
    </rPh>
    <phoneticPr fontId="94"/>
  </si>
  <si>
    <t>がんゲノム医療に関する相談に対応し支援を行っている。</t>
    <rPh sb="14" eb="16">
      <t>タイオウ</t>
    </rPh>
    <rPh sb="20" eb="21">
      <t>オコナ</t>
    </rPh>
    <phoneticPr fontId="94"/>
  </si>
  <si>
    <t>アピアランスケアに関する相談に対応し支援を行っている。</t>
    <rPh sb="15" eb="17">
      <t>タイオウ</t>
    </rPh>
    <rPh sb="21" eb="22">
      <t>オコナ</t>
    </rPh>
    <phoneticPr fontId="94"/>
  </si>
  <si>
    <t>患者のきょうだいを含む家族に対する支援を行っている。</t>
    <rPh sb="0" eb="2">
      <t>カンジャ</t>
    </rPh>
    <rPh sb="9" eb="10">
      <t>フク</t>
    </rPh>
    <rPh sb="11" eb="13">
      <t>カゾク</t>
    </rPh>
    <rPh sb="14" eb="15">
      <t>タイ</t>
    </rPh>
    <rPh sb="20" eb="21">
      <t>オコナ</t>
    </rPh>
    <phoneticPr fontId="94"/>
  </si>
  <si>
    <t>医療関係者と患者会等が共同で運営するサポートグループ活動や患者サロンの定期開催等の患者活動に対する支援をしている。</t>
  </si>
  <si>
    <t>必要に応じて、小児がん連携病院や地域の医療機関等に対して相談支援に関する支援を行っている。</t>
    <rPh sb="7" eb="9">
      <t>ショウニ</t>
    </rPh>
    <rPh sb="11" eb="13">
      <t>レンケイ</t>
    </rPh>
    <rPh sb="13" eb="15">
      <t>ビョウイン</t>
    </rPh>
    <phoneticPr fontId="94"/>
  </si>
  <si>
    <t>その他相談支援に関することを行っている。</t>
  </si>
  <si>
    <t>がん登録等の推進に関する法律（平成25年法律第111号）第44条第１項の規定に基づき定められた、院内がん登録の実施に係る指針（平成27年厚生労働省告示第470号）に即して院内がん登録を実施している。</t>
  </si>
  <si>
    <t>院内がん登録の指針に基づき国立がん研究センターが提供する研修で認定を受けており、かつ中級認定者相当の技能を有する院内がん登録の実務を担う者の人数。</t>
    <rPh sb="70" eb="72">
      <t>ニンズウ</t>
    </rPh>
    <rPh sb="71" eb="72">
      <t>カズ</t>
    </rPh>
    <phoneticPr fontId="94"/>
  </si>
  <si>
    <t>配置された者は国立がん研究センターが示すがん登録に係るマニュアルに習熟している。</t>
    <rPh sb="0" eb="2">
      <t>ハイチ</t>
    </rPh>
    <rPh sb="5" eb="6">
      <t>モノ</t>
    </rPh>
    <rPh sb="7" eb="9">
      <t>コクリツ</t>
    </rPh>
    <rPh sb="11" eb="13">
      <t>ケンキュウ</t>
    </rPh>
    <rPh sb="18" eb="19">
      <t>シメ</t>
    </rPh>
    <rPh sb="22" eb="24">
      <t>トウロク</t>
    </rPh>
    <rPh sb="25" eb="26">
      <t>カカワ</t>
    </rPh>
    <rPh sb="33" eb="35">
      <t>シュウジュク</t>
    </rPh>
    <phoneticPr fontId="94"/>
  </si>
  <si>
    <t>院内がん登録を活用することにより、都道府県の実施するがん対策等に必要な情報を提供している。</t>
  </si>
  <si>
    <t>小児がん及びＡＹＡ世代で発症するがんについて、自施設及び自らが指定した小児がん連携病院の診療実績、診療機能及び医療従事者の専門とする分野・経歴などを、わかりやすく情報提供している。</t>
    <rPh sb="4" eb="5">
      <t>オヨ</t>
    </rPh>
    <rPh sb="9" eb="11">
      <t>セダイ</t>
    </rPh>
    <rPh sb="12" eb="14">
      <t>ハッショウ</t>
    </rPh>
    <rPh sb="23" eb="24">
      <t>ジ</t>
    </rPh>
    <rPh sb="24" eb="26">
      <t>シセツ</t>
    </rPh>
    <rPh sb="26" eb="27">
      <t>オヨ</t>
    </rPh>
    <rPh sb="28" eb="29">
      <t>ミズカ</t>
    </rPh>
    <rPh sb="31" eb="33">
      <t>シテイ</t>
    </rPh>
    <rPh sb="35" eb="37">
      <t>ショウニ</t>
    </rPh>
    <rPh sb="39" eb="41">
      <t>レンケイ</t>
    </rPh>
    <rPh sb="41" eb="43">
      <t>ビョウイン</t>
    </rPh>
    <phoneticPr fontId="94"/>
  </si>
  <si>
    <t>大規模災害や感染症の流行などにより自院の診療状況に変化が生じた場合には、速やかに情報公開をするよう努めている。</t>
  </si>
  <si>
    <t>保育士を配置している。</t>
  </si>
  <si>
    <t>病弱等の特別支援学校または小中学校の病弱・身体虚弱等の特別支援学級による教育支援（特別支援学校による訪問教育を含む。）が行われている。</t>
  </si>
  <si>
    <t>義務教育段階だけではなく、高等学校段階においても必要な教育支援を行っている。</t>
    <rPh sb="0" eb="2">
      <t>ギム</t>
    </rPh>
    <rPh sb="2" eb="4">
      <t>キョウイク</t>
    </rPh>
    <rPh sb="4" eb="6">
      <t>ダンカイ</t>
    </rPh>
    <phoneticPr fontId="94"/>
  </si>
  <si>
    <t>退院時の復園および復学支援が行われている。</t>
  </si>
  <si>
    <t>子どもの発達段階に応じた遊戯室等を設置している。</t>
  </si>
  <si>
    <t>家族等が利用できる長期滞在施設またはこれに準じる施設が整備されている。</t>
  </si>
  <si>
    <t>家族等の希望により、24時間面会または患者の付き添いができる体制を構築している。</t>
  </si>
  <si>
    <t>この体制の質の向上についても積極的に取り組んでいる。</t>
  </si>
  <si>
    <t>教育課程によらず、切れ目のない教育支援のためにＩＣＴ（情報通信技術）等を活用した学習活動を含めた学習環境の整備を進めている。</t>
  </si>
  <si>
    <t>小児がん患者の精神的なケアに関して、対応方法や関係機関との連携について明確にしている。</t>
  </si>
  <si>
    <t>関係職種に情報共有を行う体制を構築している。</t>
  </si>
  <si>
    <t>自施設に精神科、心療内科等があり、自施設で対応できる体制を整備している。</t>
    <rPh sb="0" eb="1">
      <t>ジ</t>
    </rPh>
    <rPh sb="1" eb="3">
      <t>シセツ</t>
    </rPh>
    <rPh sb="4" eb="7">
      <t>セイシンカ</t>
    </rPh>
    <rPh sb="8" eb="10">
      <t>シンリョウ</t>
    </rPh>
    <rPh sb="10" eb="12">
      <t>ナイカ</t>
    </rPh>
    <rPh sb="12" eb="13">
      <t>トウ</t>
    </rPh>
    <rPh sb="17" eb="18">
      <t>ジ</t>
    </rPh>
    <rPh sb="18" eb="20">
      <t>シセツ</t>
    </rPh>
    <rPh sb="21" eb="23">
      <t>タイオウ</t>
    </rPh>
    <rPh sb="26" eb="28">
      <t>タイセイ</t>
    </rPh>
    <rPh sb="29" eb="31">
      <t>セイビ</t>
    </rPh>
    <phoneticPr fontId="94"/>
  </si>
  <si>
    <t>自施設に精神科、心療内科等がない場合は、地域の医療機関と連携体制を確保している。
（自施設に精神科・心療内科等があり、自施設で小児がん患者の精神的なケアができる場合には”いいえ”を選択してください。）</t>
    <rPh sb="0" eb="1">
      <t>ジ</t>
    </rPh>
    <rPh sb="1" eb="3">
      <t>シセツ</t>
    </rPh>
    <rPh sb="4" eb="7">
      <t>セイシンカ</t>
    </rPh>
    <rPh sb="8" eb="10">
      <t>シンリョウ</t>
    </rPh>
    <rPh sb="10" eb="12">
      <t>ナイカ</t>
    </rPh>
    <rPh sb="12" eb="13">
      <t>トウ</t>
    </rPh>
    <rPh sb="16" eb="18">
      <t>バアイ</t>
    </rPh>
    <rPh sb="20" eb="22">
      <t>チイキ</t>
    </rPh>
    <rPh sb="23" eb="25">
      <t>イリョウ</t>
    </rPh>
    <rPh sb="25" eb="27">
      <t>キカン</t>
    </rPh>
    <rPh sb="28" eb="30">
      <t>レンケイ</t>
    </rPh>
    <rPh sb="30" eb="32">
      <t>タイセイ</t>
    </rPh>
    <rPh sb="33" eb="35">
      <t>カクホ</t>
    </rPh>
    <rPh sb="42" eb="43">
      <t>ジ</t>
    </rPh>
    <rPh sb="43" eb="45">
      <t>シセツ</t>
    </rPh>
    <rPh sb="46" eb="49">
      <t>セイシンカ</t>
    </rPh>
    <rPh sb="50" eb="52">
      <t>シンリョウ</t>
    </rPh>
    <rPh sb="52" eb="54">
      <t>ナイカ</t>
    </rPh>
    <rPh sb="54" eb="55">
      <t>ナド</t>
    </rPh>
    <rPh sb="59" eb="60">
      <t>ジ</t>
    </rPh>
    <rPh sb="60" eb="62">
      <t>シセツ</t>
    </rPh>
    <rPh sb="63" eb="65">
      <t>ショウニ</t>
    </rPh>
    <rPh sb="67" eb="69">
      <t>カンジャ</t>
    </rPh>
    <rPh sb="70" eb="73">
      <t>セイシンテキ</t>
    </rPh>
    <rPh sb="80" eb="82">
      <t>バアイ</t>
    </rPh>
    <rPh sb="90" eb="92">
      <t>センタク</t>
    </rPh>
    <phoneticPr fontId="94"/>
  </si>
  <si>
    <r>
      <t>他の拠点病院や小児がん連携病院</t>
    </r>
    <r>
      <rPr>
        <sz val="10"/>
        <color theme="1"/>
        <rFont val="ＭＳ Ｐゴシック"/>
        <family val="3"/>
        <charset val="128"/>
      </rPr>
      <t>とも連携し、オールジャパン体制で臨床研究を推進している。</t>
    </r>
    <rPh sb="7" eb="9">
      <t>ショウニ</t>
    </rPh>
    <rPh sb="11" eb="13">
      <t>レンケイ</t>
    </rPh>
    <rPh sb="13" eb="15">
      <t>ビョウイン</t>
    </rPh>
    <phoneticPr fontId="94"/>
  </si>
  <si>
    <t>治験を除く臨床研究を行うに当たっては、臨床研究法（平成29年法律第16号）に則った体制を整備している。</t>
  </si>
  <si>
    <t>進行中の治験を除く臨床研究の概要および過去の治験を除く臨床研究の成果を広報している。</t>
    <rPh sb="4" eb="6">
      <t>チケン</t>
    </rPh>
    <rPh sb="7" eb="8">
      <t>ノゾ</t>
    </rPh>
    <rPh sb="11" eb="13">
      <t>ケンキュウ</t>
    </rPh>
    <rPh sb="22" eb="24">
      <t>チケン</t>
    </rPh>
    <rPh sb="25" eb="26">
      <t>ノゾ</t>
    </rPh>
    <rPh sb="29" eb="31">
      <t>ケンキュウ</t>
    </rPh>
    <phoneticPr fontId="94"/>
  </si>
  <si>
    <t>自施設で参加可能な治験について、その対象であるがんの種類および薬剤名等を広報している。</t>
    <rPh sb="0" eb="1">
      <t>ジ</t>
    </rPh>
    <rPh sb="1" eb="3">
      <t>シセツ</t>
    </rPh>
    <rPh sb="6" eb="8">
      <t>カノウ</t>
    </rPh>
    <phoneticPr fontId="94"/>
  </si>
  <si>
    <t>小児がん中央機関等と連携して、治験に関して患者に対する情報提供に努め、国内の連携体制を構築している。</t>
  </si>
  <si>
    <t>自施設及び小児がん連携病院の診療機能や診療実績、地域連携に関する実績や活動状況の他、がん患者の療養生活の質について把握・評価し、課題認識を関係者で共有した上で、適切な改善策を講じている。</t>
    <rPh sb="3" eb="4">
      <t>オヨ</t>
    </rPh>
    <rPh sb="5" eb="7">
      <t>ショウニ</t>
    </rPh>
    <rPh sb="9" eb="11">
      <t>レンケイ</t>
    </rPh>
    <rPh sb="11" eb="13">
      <t>ビョウイン</t>
    </rPh>
    <phoneticPr fontId="94"/>
  </si>
  <si>
    <t>これらの実施状況につき、地域ブロック協議会において、情報共有と相互評価を行うとともに、地域に対してわかりやすく広報を行っている。</t>
    <rPh sb="31" eb="33">
      <t>ソウゴ</t>
    </rPh>
    <rPh sb="33" eb="35">
      <t>ヒョウカ</t>
    </rPh>
    <rPh sb="36" eb="37">
      <t>オコナ</t>
    </rPh>
    <rPh sb="43" eb="45">
      <t>チイキ</t>
    </rPh>
    <rPh sb="46" eb="47">
      <t>タイ</t>
    </rPh>
    <rPh sb="55" eb="57">
      <t>コウホウ</t>
    </rPh>
    <phoneticPr fontId="94"/>
  </si>
  <si>
    <t>小児がん医療について、外部機関による技術能力についての施設認定（以下「第三者認定」という。）を受けた医療施設である。</t>
  </si>
  <si>
    <t>小児がんに係る骨髄・さい帯血等の移植医療について、第三者認定を受けた医療施設である。</t>
  </si>
  <si>
    <t>医療法（昭和23年法律第205号）に基づく医療安全にかかる適切な体制を確保している。</t>
  </si>
  <si>
    <t>日本医療機能評価機構の審査等の第三者による評価を受けている。</t>
  </si>
  <si>
    <t>充足状況</t>
    <rPh sb="0" eb="2">
      <t>ジュウソク</t>
    </rPh>
    <rPh sb="2" eb="4">
      <t>ジョウキョウ</t>
    </rPh>
    <phoneticPr fontId="72"/>
  </si>
  <si>
    <t>通し番号
※自動反映</t>
    <rPh sb="0" eb="1">
      <t>トオ</t>
    </rPh>
    <rPh sb="2" eb="4">
      <t>バンゴウ</t>
    </rPh>
    <rPh sb="6" eb="8">
      <t>ジドウ</t>
    </rPh>
    <rPh sb="8" eb="10">
      <t>ハンエイ</t>
    </rPh>
    <phoneticPr fontId="6"/>
  </si>
  <si>
    <t>小児がんの患者及び家族の療育を支援する、ホスピタル・プレイ・スペシャリストの人数（日本、英国での資格取得者合計）</t>
    <rPh sb="38" eb="40">
      <t>ニンズウ</t>
    </rPh>
    <rPh sb="41" eb="43">
      <t>ニホン</t>
    </rPh>
    <rPh sb="44" eb="46">
      <t>エイコク</t>
    </rPh>
    <rPh sb="48" eb="55">
      <t>シカクシュトクシャゴウケイ</t>
    </rPh>
    <phoneticPr fontId="6"/>
  </si>
  <si>
    <t>毎年、最新の登録情報や、予後を含めた情報を国立がん研究センターに提供している。</t>
  </si>
  <si>
    <t>通し番号</t>
    <rPh sb="0" eb="1">
      <t>トオ</t>
    </rPh>
    <rPh sb="2" eb="4">
      <t>バンゴウ</t>
    </rPh>
    <phoneticPr fontId="6"/>
  </si>
  <si>
    <t>記載の有無：未充足あり／不要</t>
    <rPh sb="6" eb="9">
      <t>ミジュウソク</t>
    </rPh>
    <phoneticPr fontId="72"/>
  </si>
  <si>
    <r>
      <t>　上記のうち、温存療法施行時に</t>
    </r>
    <r>
      <rPr>
        <sz val="10"/>
        <color rgb="FFFF0000"/>
        <rFont val="ＭＳ Ｐゴシック"/>
        <family val="3"/>
        <charset val="128"/>
        <scheme val="minor"/>
      </rPr>
      <t>【20歳未満】</t>
    </r>
    <r>
      <rPr>
        <sz val="10"/>
        <rFont val="ＭＳ Ｐゴシック"/>
        <family val="3"/>
        <charset val="128"/>
        <scheme val="minor"/>
      </rPr>
      <t>である患者数について内数を以下に記載すること。</t>
    </r>
    <rPh sb="1" eb="3">
      <t>ジョウキ</t>
    </rPh>
    <rPh sb="7" eb="9">
      <t>オンゾン</t>
    </rPh>
    <rPh sb="9" eb="11">
      <t>リョウホウ</t>
    </rPh>
    <rPh sb="11" eb="13">
      <t>シコウ</t>
    </rPh>
    <rPh sb="13" eb="14">
      <t>ジ</t>
    </rPh>
    <rPh sb="18" eb="19">
      <t>サイ</t>
    </rPh>
    <rPh sb="19" eb="21">
      <t>ミマン</t>
    </rPh>
    <rPh sb="25" eb="28">
      <t>カンジャスウ</t>
    </rPh>
    <rPh sb="32" eb="34">
      <t>ウチスウ</t>
    </rPh>
    <rPh sb="35" eb="37">
      <t>イカ</t>
    </rPh>
    <rPh sb="38" eb="40">
      <t>キサイ</t>
    </rPh>
    <phoneticPr fontId="72"/>
  </si>
  <si>
    <t>常勤／非常勤</t>
    <phoneticPr fontId="6"/>
  </si>
  <si>
    <r>
      <t>様式3（病院機能）の該当指定要件のAのうち満たしていない項目について　</t>
    </r>
    <r>
      <rPr>
        <sz val="11"/>
        <color rgb="FFFF0000"/>
        <rFont val="ＭＳ Ｐゴシック"/>
        <family val="3"/>
        <charset val="128"/>
        <scheme val="minor"/>
      </rPr>
      <t>※最初は「不要」と表示されます。満たしていない項目がある場合は必ず別紙16左上のボタンを押下し、該当項目を抽出・記載してください。</t>
    </r>
    <rPh sb="0" eb="2">
      <t>ヨウシキ</t>
    </rPh>
    <rPh sb="4" eb="6">
      <t>ビョウイン</t>
    </rPh>
    <rPh sb="6" eb="8">
      <t>キノウ</t>
    </rPh>
    <rPh sb="10" eb="12">
      <t>ガイトウ</t>
    </rPh>
    <rPh sb="12" eb="14">
      <t>シテイ</t>
    </rPh>
    <rPh sb="14" eb="16">
      <t>ヨウケン</t>
    </rPh>
    <rPh sb="21" eb="22">
      <t>ミ</t>
    </rPh>
    <rPh sb="28" eb="30">
      <t>コウモク</t>
    </rPh>
    <rPh sb="36" eb="38">
      <t>サイショ</t>
    </rPh>
    <rPh sb="40" eb="42">
      <t>フヨウ</t>
    </rPh>
    <rPh sb="44" eb="46">
      <t>ヒョウジ</t>
    </rPh>
    <rPh sb="51" eb="52">
      <t>ミ</t>
    </rPh>
    <rPh sb="58" eb="60">
      <t>コウモク</t>
    </rPh>
    <rPh sb="63" eb="65">
      <t>バアイ</t>
    </rPh>
    <rPh sb="66" eb="67">
      <t>カナラ</t>
    </rPh>
    <rPh sb="68" eb="70">
      <t>ベッシ</t>
    </rPh>
    <rPh sb="72" eb="74">
      <t>ヒダリウエ</t>
    </rPh>
    <rPh sb="79" eb="81">
      <t>オウカ</t>
    </rPh>
    <rPh sb="83" eb="85">
      <t>ガイトウ</t>
    </rPh>
    <rPh sb="85" eb="87">
      <t>コウモク</t>
    </rPh>
    <rPh sb="88" eb="90">
      <t>チュウシュツ</t>
    </rPh>
    <rPh sb="91" eb="93">
      <t>キサイ</t>
    </rPh>
    <phoneticPr fontId="10"/>
  </si>
  <si>
    <t>院内の他診療科や、厚生労働大臣が指定する小児がん拠点病院（以下「国小児がん拠点病院」という。）、厚生労働大臣が指定するがん診療連携拠点病院や大阪府知事が指定するがん診療拠点病院（以下「国及び府の成人がん拠点病院」という。）等、地域の医療機関と協力し、小児がん患者に対して、移行期医療や成人後の晩期合併症対応等も含めた長期フォローアップ体制を構築している。</t>
    <phoneticPr fontId="6"/>
  </si>
  <si>
    <t>必要に応じて、地域の医療機関等に対して相談支援に関する支援を行っている。</t>
    <phoneticPr fontId="6"/>
  </si>
  <si>
    <t>がんの治療に際する妊よう性温存目的で精子凍結を行った患者の数</t>
    <rPh sb="3" eb="5">
      <t>チリョウ</t>
    </rPh>
    <rPh sb="6" eb="7">
      <t>サイ</t>
    </rPh>
    <rPh sb="9" eb="10">
      <t>ニン</t>
    </rPh>
    <rPh sb="12" eb="13">
      <t>セイ</t>
    </rPh>
    <rPh sb="13" eb="15">
      <t>オンゾン</t>
    </rPh>
    <rPh sb="15" eb="17">
      <t>モクテキ</t>
    </rPh>
    <rPh sb="18" eb="20">
      <t>セイシ</t>
    </rPh>
    <rPh sb="20" eb="22">
      <t>トウケツ</t>
    </rPh>
    <rPh sb="23" eb="24">
      <t>オコナ</t>
    </rPh>
    <rPh sb="26" eb="28">
      <t>カンジャ</t>
    </rPh>
    <rPh sb="29" eb="30">
      <t>カズ</t>
    </rPh>
    <phoneticPr fontId="72"/>
  </si>
  <si>
    <t>　上記のうち、がんの治療に際する妊よう性温存目的で精巣内精子採取術（Onco-TESE）を行った患者の数</t>
    <rPh sb="1" eb="3">
      <t>ジョウキ</t>
    </rPh>
    <rPh sb="16" eb="17">
      <t>ニン</t>
    </rPh>
    <rPh sb="19" eb="20">
      <t>セイ</t>
    </rPh>
    <rPh sb="20" eb="22">
      <t>オンゾン</t>
    </rPh>
    <rPh sb="25" eb="27">
      <t>セイソウ</t>
    </rPh>
    <rPh sb="27" eb="28">
      <t>ウチ</t>
    </rPh>
    <rPh sb="28" eb="30">
      <t>セイシ</t>
    </rPh>
    <rPh sb="30" eb="32">
      <t>サイシュ</t>
    </rPh>
    <rPh sb="32" eb="33">
      <t>ジュツ</t>
    </rPh>
    <rPh sb="45" eb="46">
      <t>オコナ</t>
    </rPh>
    <phoneticPr fontId="72"/>
  </si>
  <si>
    <t>がんの治療に際する妊よう性温存目的で未受精卵子の凍結保存を行った患者の数</t>
    <rPh sb="9" eb="10">
      <t>ニン</t>
    </rPh>
    <rPh sb="12" eb="13">
      <t>セイ</t>
    </rPh>
    <rPh sb="13" eb="15">
      <t>オンゾン</t>
    </rPh>
    <rPh sb="18" eb="21">
      <t>ミジュセイ</t>
    </rPh>
    <rPh sb="21" eb="23">
      <t>ランシ</t>
    </rPh>
    <rPh sb="24" eb="26">
      <t>トウケツ</t>
    </rPh>
    <rPh sb="26" eb="28">
      <t>ホゾン</t>
    </rPh>
    <phoneticPr fontId="72"/>
  </si>
  <si>
    <t>がんの治療に際する妊よう性温存目的で受精卵（胚）の凍結保存を行った患者の数</t>
    <rPh sb="9" eb="10">
      <t>ニン</t>
    </rPh>
    <rPh sb="12" eb="13">
      <t>セイ</t>
    </rPh>
    <rPh sb="13" eb="15">
      <t>オンゾン</t>
    </rPh>
    <rPh sb="18" eb="21">
      <t>ジュセイラン</t>
    </rPh>
    <rPh sb="22" eb="23">
      <t>ハイ</t>
    </rPh>
    <rPh sb="25" eb="27">
      <t>トウケツ</t>
    </rPh>
    <rPh sb="27" eb="29">
      <t>ホゾン</t>
    </rPh>
    <phoneticPr fontId="72"/>
  </si>
  <si>
    <t>がんの治療に際する妊よう性温存目的で卵巣組織の凍結保存を行った患者の数</t>
    <rPh sb="9" eb="10">
      <t>ニン</t>
    </rPh>
    <rPh sb="12" eb="13">
      <t>セイ</t>
    </rPh>
    <rPh sb="13" eb="15">
      <t>オンゾン</t>
    </rPh>
    <rPh sb="18" eb="20">
      <t>ランソウ</t>
    </rPh>
    <rPh sb="20" eb="22">
      <t>ソシキ</t>
    </rPh>
    <rPh sb="23" eb="25">
      <t>トウケツ</t>
    </rPh>
    <rPh sb="25" eb="27">
      <t>ホゾン</t>
    </rPh>
    <phoneticPr fontId="72"/>
  </si>
  <si>
    <t>■がん患者の妊よう性温存に関する連携協力体制について記載すること。</t>
    <rPh sb="26" eb="28">
      <t>キサイ</t>
    </rPh>
    <phoneticPr fontId="72"/>
  </si>
  <si>
    <t>国小児がん
拠点病院</t>
    <rPh sb="0" eb="1">
      <t>クニ</t>
    </rPh>
    <rPh sb="1" eb="3">
      <t>ショウニ</t>
    </rPh>
    <rPh sb="6" eb="8">
      <t>キョテン</t>
    </rPh>
    <rPh sb="8" eb="10">
      <t>ビョウイン</t>
    </rPh>
    <phoneticPr fontId="6"/>
  </si>
  <si>
    <t>国小児がん
連携病院</t>
    <rPh sb="0" eb="1">
      <t>クニ</t>
    </rPh>
    <rPh sb="1" eb="3">
      <t>ショウニ</t>
    </rPh>
    <rPh sb="6" eb="8">
      <t>レンケイ</t>
    </rPh>
    <rPh sb="8" eb="10">
      <t>ビョウイン</t>
    </rPh>
    <phoneticPr fontId="6"/>
  </si>
  <si>
    <r>
      <t>がんの治療に際する妊</t>
    </r>
    <r>
      <rPr>
        <sz val="10"/>
        <color rgb="FFFF0000"/>
        <rFont val="ＭＳ Ｐゴシック"/>
        <family val="3"/>
        <charset val="128"/>
        <scheme val="minor"/>
      </rPr>
      <t>よう</t>
    </r>
    <r>
      <rPr>
        <sz val="10"/>
        <color theme="1"/>
        <rFont val="ＭＳ Ｐゴシック"/>
        <family val="3"/>
        <charset val="128"/>
        <scheme val="minor"/>
      </rPr>
      <t>性温存治療を自施設で実施できる。</t>
    </r>
    <phoneticPr fontId="6"/>
  </si>
  <si>
    <t>（入力不要）また、小児がん連携病院がセカンドオピニオンを提示する体制を構築できるよう適切な指導を行っている。</t>
    <rPh sb="1" eb="5">
      <t>ニュウリョクフヨウ</t>
    </rPh>
    <phoneticPr fontId="6"/>
  </si>
  <si>
    <t>７　小児がん連携病院</t>
    <phoneticPr fontId="6"/>
  </si>
  <si>
    <t>（１）</t>
    <phoneticPr fontId="6"/>
  </si>
  <si>
    <t>（２）</t>
  </si>
  <si>
    <t>新規指定申請書・指定更新申請書・現況報告書の入力について以下をご注意ください。</t>
    <rPh sb="0" eb="7">
      <t>シンキシテイシンセイショ</t>
    </rPh>
    <rPh sb="8" eb="15">
      <t>シテイコウシンシンセイショ</t>
    </rPh>
    <rPh sb="16" eb="18">
      <t>ゲンキョウ</t>
    </rPh>
    <rPh sb="18" eb="20">
      <t>ホウコク</t>
    </rPh>
    <rPh sb="22" eb="24">
      <t>ニュウリョク</t>
    </rPh>
    <rPh sb="28" eb="30">
      <t>イカ</t>
    </rPh>
    <rPh sb="32" eb="34">
      <t>チュウイ</t>
    </rPh>
    <phoneticPr fontId="6"/>
  </si>
  <si>
    <t>ＡＹＡ世代にあるがん患者について、国及び府の成人がん拠点病院等への紹介も含めた適切な医療を提供できる体制を構築している。</t>
    <phoneticPr fontId="6"/>
  </si>
  <si>
    <t>地域のがん・生殖医療ネットワークに加入し、国の「小児・ＡＹＡ世代のがん患者等の妊孕性温存療法研究促進事業」へ参画している。</t>
    <phoneticPr fontId="6"/>
  </si>
  <si>
    <t>自施設で対応できない場合には国及び府の成人がん拠点病院等との連携体制を整備している。
(30,31がともに”はい”の場合には、”いいえ”を選択してください。)</t>
    <rPh sb="58" eb="60">
      <t>バアイ</t>
    </rPh>
    <rPh sb="69" eb="71">
      <t>センタク</t>
    </rPh>
    <phoneticPr fontId="6"/>
  </si>
  <si>
    <t>国小児がん拠点病院や国及び府の成人がん拠点病院、地域の医療機関、かかりつけ医等の協力・連携を得て、主治医および看護師が緩和ケアチームと共に、退院後の居宅における緩和ケアに関する療養上必要な説明および指導を行っている。</t>
    <rPh sb="38" eb="39">
      <t>ナド</t>
    </rPh>
    <phoneticPr fontId="6"/>
  </si>
  <si>
    <t>小児の緩和ケアに関する要請および相談に関する受付窓口を設けるなど、国小児がん拠点病院や地域の医療機関および在宅療養支援診療所等との連携協力体制を整備している。</t>
    <rPh sb="33" eb="34">
      <t>クニ</t>
    </rPh>
    <rPh sb="34" eb="36">
      <t>ショウニ</t>
    </rPh>
    <rPh sb="38" eb="40">
      <t>キョテン</t>
    </rPh>
    <rPh sb="40" eb="42">
      <t>ビョウイン</t>
    </rPh>
    <phoneticPr fontId="6"/>
  </si>
  <si>
    <t>国小児がん拠点病院や国小児がん拠点病院が指定する小児がん連携病院（以下、「国小児がん連携病院」という。）、国及び府の成人がん拠点病院、地域の医療機関等から紹介された小児がん患者の受け入れを行っている。</t>
    <rPh sb="74" eb="75">
      <t>ナド</t>
    </rPh>
    <phoneticPr fontId="6"/>
  </si>
  <si>
    <t>また、小児がん患者の状態に応じ、国小児がん拠点病院や国小児がん連携病院、地域の医療機関等へ小児がん患者の紹介を行っている。</t>
    <phoneticPr fontId="6"/>
  </si>
  <si>
    <t>小児がんの病理診断又は画像診断に関する依頼や手術療法、重粒子線治療を含む放射線療法又は薬物療法に関する相談など、国小児がん拠点病院や国及び府の成人がん拠点病院、地域の医療機関等の医師と相互に診断及び治療に関する連携協力体制を整備している。</t>
    <phoneticPr fontId="6"/>
  </si>
  <si>
    <t>なお、厚生労働大臣が指定するがんゲノム医療中核拠点病院等と連携して、がん遺伝子パネル検査等に試料を提出するための体制も整備している。</t>
    <phoneticPr fontId="6"/>
  </si>
  <si>
    <t>（２）府小児がん拠点病院の長は、当該府小児がん拠点病院においてがん医療に携わる専門的な知識及び技能を有する医師等の専門性及び活動実績等を定期的に評価し、当該医師等がその専門性を十分に発揮できる体制を整備している。</t>
    <rPh sb="3" eb="4">
      <t>フ</t>
    </rPh>
    <rPh sb="4" eb="6">
      <t>ショウニ</t>
    </rPh>
    <rPh sb="18" eb="19">
      <t>フ</t>
    </rPh>
    <rPh sb="19" eb="21">
      <t>ショウニ</t>
    </rPh>
    <phoneticPr fontId="6"/>
  </si>
  <si>
    <t>（４）国小児がん拠点病院や国小児がん連携病院、地域の医療機関等の多職種の診療従事者も参加する小児がんの診療、相談支援、がん登録及び臨床試験等に関する研修会等を毎年定期的に開催し、人材育成等に努めている。</t>
    <rPh sb="14" eb="16">
      <t>ショウニ</t>
    </rPh>
    <rPh sb="18" eb="20">
      <t>レンケイ</t>
    </rPh>
    <rPh sb="20" eb="22">
      <t>ビョウイン</t>
    </rPh>
    <rPh sb="23" eb="25">
      <t>チイキ</t>
    </rPh>
    <rPh sb="26" eb="28">
      <t>イリョウ</t>
    </rPh>
    <rPh sb="28" eb="30">
      <t>キカン</t>
    </rPh>
    <rPh sb="30" eb="31">
      <t>トウ</t>
    </rPh>
    <rPh sb="32" eb="33">
      <t>タ</t>
    </rPh>
    <rPh sb="33" eb="35">
      <t>ショクシュ</t>
    </rPh>
    <rPh sb="36" eb="38">
      <t>シンリョウ</t>
    </rPh>
    <rPh sb="38" eb="41">
      <t>ジュウジシャ</t>
    </rPh>
    <rPh sb="42" eb="44">
      <t>サンカ</t>
    </rPh>
    <rPh sb="46" eb="48">
      <t>ショウニ</t>
    </rPh>
    <rPh sb="51" eb="53">
      <t>シンリョウ</t>
    </rPh>
    <rPh sb="54" eb="56">
      <t>ソウダン</t>
    </rPh>
    <rPh sb="56" eb="58">
      <t>シエン</t>
    </rPh>
    <rPh sb="61" eb="63">
      <t>トウロク</t>
    </rPh>
    <rPh sb="63" eb="64">
      <t>オヨ</t>
    </rPh>
    <rPh sb="65" eb="67">
      <t>リンショウ</t>
    </rPh>
    <rPh sb="67" eb="69">
      <t>シケン</t>
    </rPh>
    <rPh sb="69" eb="70">
      <t>トウ</t>
    </rPh>
    <rPh sb="71" eb="72">
      <t>カン</t>
    </rPh>
    <rPh sb="74" eb="77">
      <t>ケンシュウカイ</t>
    </rPh>
    <rPh sb="77" eb="78">
      <t>トウ</t>
    </rPh>
    <rPh sb="79" eb="81">
      <t>マイトシ</t>
    </rPh>
    <rPh sb="81" eb="84">
      <t>テイキテキ</t>
    </rPh>
    <rPh sb="85" eb="87">
      <t>カイサイ</t>
    </rPh>
    <rPh sb="89" eb="91">
      <t>ジンザイ</t>
    </rPh>
    <rPh sb="91" eb="93">
      <t>イクセイ</t>
    </rPh>
    <rPh sb="93" eb="94">
      <t>トウ</t>
    </rPh>
    <rPh sb="95" eb="96">
      <t>ツト</t>
    </rPh>
    <phoneticPr fontId="6"/>
  </si>
  <si>
    <t>領域別の小児がん診療機能、診療実績および医療従事者の専門とする分野・経歴など、地域の医療機関等および診療従事者に関する情報の収集、提供をしている。</t>
    <rPh sb="39" eb="41">
      <t>チイキ</t>
    </rPh>
    <rPh sb="42" eb="46">
      <t>イリョウキカン</t>
    </rPh>
    <rPh sb="46" eb="47">
      <t>トウ</t>
    </rPh>
    <rPh sb="50" eb="52">
      <t>シンリョウ</t>
    </rPh>
    <phoneticPr fontId="6"/>
  </si>
  <si>
    <t>小児がん及びＡＹＡ世代で発症するがんについて、自施設の診療実績、診療機能及び診療従事者の専門とする分野・経歴などを、わかりやすく情報提供している。</t>
    <rPh sb="4" eb="5">
      <t>オヨ</t>
    </rPh>
    <rPh sb="9" eb="11">
      <t>セダイ</t>
    </rPh>
    <rPh sb="12" eb="14">
      <t>ハッショウ</t>
    </rPh>
    <rPh sb="23" eb="24">
      <t>ジ</t>
    </rPh>
    <rPh sb="24" eb="26">
      <t>シセツ</t>
    </rPh>
    <rPh sb="38" eb="40">
      <t>シンリョウ</t>
    </rPh>
    <phoneticPr fontId="6"/>
  </si>
  <si>
    <t>国小児がん拠点病院や地域の医療機関等とも連携し、オールジャパン体制で臨床研究を推進している。</t>
    <phoneticPr fontId="6"/>
  </si>
  <si>
    <t>国小児がん拠点病院や国及び府の成人がん拠点病院と連携し、自施設の診療機能や診療実績、地域連携に関する実績や活動状況の他、がん患者の療養生活の質について把握・評価し、課題認識を関係者で共有した上で、適切な改善策を講じている。</t>
    <phoneticPr fontId="6"/>
  </si>
  <si>
    <t>これらの実施状況につき、国小児がん拠点病院が設置・運営する地域ブロック協議会において、情報共有と相互評価を行うとともに、地域に対してわかりやすく広報を行っている。</t>
    <rPh sb="48" eb="50">
      <t>ソウゴ</t>
    </rPh>
    <rPh sb="50" eb="52">
      <t>ヒョウカ</t>
    </rPh>
    <rPh sb="53" eb="54">
      <t>オコナ</t>
    </rPh>
    <rPh sb="60" eb="62">
      <t>チイキ</t>
    </rPh>
    <rPh sb="63" eb="64">
      <t>タイ</t>
    </rPh>
    <rPh sb="72" eb="74">
      <t>コウホウ</t>
    </rPh>
    <phoneticPr fontId="6"/>
  </si>
  <si>
    <t>地域の医療機関の医療従事者</t>
    <phoneticPr fontId="72"/>
  </si>
  <si>
    <t>相談支援内容
※がん相談支援センターで最も力を注いでいる相談支援の内容について下記に5つあげてください。</t>
    <phoneticPr fontId="6"/>
  </si>
  <si>
    <t>※２　相談員基礎研修（３）については、大阪府小児がん拠点病院の指定にあたり必須の要件ではありません。</t>
    <rPh sb="3" eb="5">
      <t>ソウダン</t>
    </rPh>
    <rPh sb="5" eb="6">
      <t>イン</t>
    </rPh>
    <rPh sb="6" eb="8">
      <t>キソ</t>
    </rPh>
    <rPh sb="8" eb="10">
      <t>ケンシュウ</t>
    </rPh>
    <rPh sb="19" eb="24">
      <t>オオサカフショウニ</t>
    </rPh>
    <rPh sb="26" eb="30">
      <t>キョテンビョウイン</t>
    </rPh>
    <rPh sb="31" eb="33">
      <t>シテイ</t>
    </rPh>
    <rPh sb="37" eb="39">
      <t>ヒッス</t>
    </rPh>
    <rPh sb="40" eb="42">
      <t>ヨウケン</t>
    </rPh>
    <phoneticPr fontId="6"/>
  </si>
  <si>
    <t>患者やその家族に対し、必要に応じて院内の診療従事者が対応できるように、①に規定する者と他の診療従事者が協働できる体制を整備している。</t>
    <rPh sb="20" eb="22">
      <t>シンリョウ</t>
    </rPh>
    <rPh sb="43" eb="44">
      <t>ホカ</t>
    </rPh>
    <rPh sb="45" eb="47">
      <t>シンリョウ</t>
    </rPh>
    <phoneticPr fontId="6"/>
  </si>
  <si>
    <t>国小児がん連携病院に指定されている。</t>
    <phoneticPr fontId="6"/>
  </si>
  <si>
    <t>国小児がん拠点病院との連携を率先して行うとともに、共同して国小児がん連携病院を牽引し、府内における小児がん医療の向上に努めている。</t>
    <phoneticPr fontId="6"/>
  </si>
  <si>
    <r>
      <rPr>
        <b/>
        <sz val="14"/>
        <rFont val="ＭＳ Ｐゴシック"/>
        <family val="3"/>
        <charset val="128"/>
        <scheme val="minor"/>
      </rPr>
      <t>大阪府小児がん拠点病院</t>
    </r>
    <r>
      <rPr>
        <b/>
        <sz val="14"/>
        <color theme="1"/>
        <rFont val="ＭＳ Ｐゴシック"/>
        <family val="3"/>
        <charset val="128"/>
        <scheme val="minor"/>
      </rPr>
      <t>　新規指定申請書・指定更新申請書・現況報告書</t>
    </r>
    <rPh sb="0" eb="3">
      <t>オオサカフ</t>
    </rPh>
    <rPh sb="3" eb="5">
      <t>ショウニ</t>
    </rPh>
    <rPh sb="7" eb="9">
      <t>キョテン</t>
    </rPh>
    <rPh sb="9" eb="11">
      <t>ビョウイン</t>
    </rPh>
    <rPh sb="12" eb="16">
      <t>シンキシテイ</t>
    </rPh>
    <rPh sb="16" eb="19">
      <t>シンセイショ</t>
    </rPh>
    <rPh sb="20" eb="27">
      <t>シテイコウシンシンセイショ</t>
    </rPh>
    <rPh sb="28" eb="30">
      <t>ゲンキョウ</t>
    </rPh>
    <rPh sb="30" eb="32">
      <t>ホウコク</t>
    </rPh>
    <rPh sb="32" eb="33">
      <t>ショ</t>
    </rPh>
    <phoneticPr fontId="6"/>
  </si>
  <si>
    <r>
      <t>【</t>
    </r>
    <r>
      <rPr>
        <b/>
        <sz val="11"/>
        <rFont val="ＭＳ Ｐゴシック"/>
        <family val="3"/>
        <charset val="128"/>
        <scheme val="minor"/>
      </rPr>
      <t>大阪府小児がん拠点病院</t>
    </r>
    <r>
      <rPr>
        <b/>
        <sz val="11"/>
        <color theme="1"/>
        <rFont val="ＭＳ Ｐゴシック"/>
        <family val="3"/>
        <charset val="128"/>
        <scheme val="minor"/>
      </rPr>
      <t>　現況報告書（様式）】</t>
    </r>
    <rPh sb="1" eb="4">
      <t>オオサカフ</t>
    </rPh>
    <rPh sb="4" eb="6">
      <t>ショウニ</t>
    </rPh>
    <rPh sb="8" eb="12">
      <t>キョテンビョウイン</t>
    </rPh>
    <rPh sb="13" eb="15">
      <t>ゲンキョウ</t>
    </rPh>
    <rPh sb="15" eb="17">
      <t>ホウコク</t>
    </rPh>
    <rPh sb="17" eb="18">
      <t>ショ</t>
    </rPh>
    <phoneticPr fontId="10"/>
  </si>
  <si>
    <t>令和６年９月１日時点について記載</t>
    <rPh sb="0" eb="2">
      <t>レイワ</t>
    </rPh>
    <rPh sb="3" eb="4">
      <t>ネン</t>
    </rPh>
    <rPh sb="5" eb="6">
      <t>ガツ</t>
    </rPh>
    <rPh sb="7" eb="8">
      <t>ニチ</t>
    </rPh>
    <rPh sb="8" eb="10">
      <t>ジテン</t>
    </rPh>
    <rPh sb="14" eb="16">
      <t>キサイ</t>
    </rPh>
    <phoneticPr fontId="6"/>
  </si>
  <si>
    <r>
      <t>診療実績　（</t>
    </r>
    <r>
      <rPr>
        <u/>
        <sz val="11"/>
        <rFont val="ＭＳ Ｐゴシック"/>
        <family val="3"/>
        <charset val="128"/>
      </rPr>
      <t>令和５年１月１日～12月31日</t>
    </r>
    <r>
      <rPr>
        <sz val="11"/>
        <rFont val="ＭＳ Ｐゴシック"/>
        <family val="3"/>
        <charset val="128"/>
      </rPr>
      <t>）</t>
    </r>
    <phoneticPr fontId="6"/>
  </si>
  <si>
    <t>緩和ケアチームによるカンファレンスを開催した回数（令和５年１月１日～12月31日）</t>
    <rPh sb="22" eb="24">
      <t>カイスウ</t>
    </rPh>
    <phoneticPr fontId="6"/>
  </si>
  <si>
    <t>対象となりうる患者および家族には必ずがん治療開始前に適切な情報提供を行い、患者等の希望も踏まえた妊よう性温存療法及びがん治療後の生殖補助医療に関する情報提供・意思決定支援を行う体制を整備している。</t>
    <phoneticPr fontId="6"/>
  </si>
  <si>
    <t>小児がんについて年間（令和５年１月１日～12月31日）新規症例数が30例程度以上である（18歳以下の初回治療例を対象とする）。</t>
    <rPh sb="36" eb="38">
      <t>テイド</t>
    </rPh>
    <phoneticPr fontId="6"/>
  </si>
  <si>
    <t>固形腫瘍について年間（令和５年１月１日～12月31日）新規症例数が少なくとも10例程度以上である（18歳以下の初回治療例を対象とする）。</t>
    <rPh sb="33" eb="34">
      <t>スク</t>
    </rPh>
    <phoneticPr fontId="6"/>
  </si>
  <si>
    <t>造血器腫瘍について年間（令和５年１月１日～12月31日）新規症例数が少なくとも10例程度以上である（18歳以下の初回治療例を対象とする）。</t>
    <rPh sb="34" eb="35">
      <t>スク</t>
    </rPh>
    <phoneticPr fontId="6"/>
  </si>
  <si>
    <t>小児がん患者およびその家族を対象とした小児がんの医療・支援に関する勉強会等を開催した回数（令和５年１月１日～12月31日）</t>
    <rPh sb="24" eb="26">
      <t>イリョウ</t>
    </rPh>
    <rPh sb="27" eb="29">
      <t>シエン</t>
    </rPh>
    <rPh sb="42" eb="44">
      <t>カイスウ</t>
    </rPh>
    <phoneticPr fontId="6"/>
  </si>
  <si>
    <t>アの相談件数（令和５年１月１日～12月31日）</t>
    <rPh sb="2" eb="4">
      <t>ソウダン</t>
    </rPh>
    <rPh sb="4" eb="6">
      <t>ケンスウ</t>
    </rPh>
    <phoneticPr fontId="6"/>
  </si>
  <si>
    <r>
      <t>上記アのうち、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</si>
  <si>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イの相談件数（令和５年１月１日～12月31日）</t>
    <rPh sb="2" eb="4">
      <t>ソウダン</t>
    </rPh>
    <rPh sb="4" eb="6">
      <t>ケンスウ</t>
    </rPh>
    <phoneticPr fontId="6"/>
  </si>
  <si>
    <r>
      <t>上記イのうち、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</si>
  <si>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ウの相談件数（令和５年１月１日～12月31日）</t>
    <rPh sb="2" eb="4">
      <t>ソウダン</t>
    </rPh>
    <rPh sb="4" eb="6">
      <t>ケンスウ</t>
    </rPh>
    <phoneticPr fontId="6"/>
  </si>
  <si>
    <r>
      <t>上記ウのうち、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</si>
  <si>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エの相談件数（令和５年１月１日～12月31日）</t>
    <rPh sb="2" eb="4">
      <t>ソウダン</t>
    </rPh>
    <rPh sb="4" eb="6">
      <t>ケンスウ</t>
    </rPh>
    <phoneticPr fontId="6"/>
  </si>
  <si>
    <r>
      <t>上記エのうち、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</si>
  <si>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エのうち、発育に関する相談件数（令和５年１月１日～12月31日）</t>
    <rPh sb="5" eb="7">
      <t>ハツイク</t>
    </rPh>
    <rPh sb="8" eb="9">
      <t>カン</t>
    </rPh>
    <rPh sb="11" eb="13">
      <t>ソウダン</t>
    </rPh>
    <rPh sb="13" eb="15">
      <t>ケンスウ</t>
    </rPh>
    <phoneticPr fontId="6"/>
  </si>
  <si>
    <r>
      <t>上記発育に関する相談件数のうち、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2" eb="4">
      <t>ハツイク</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6"/>
  </si>
  <si>
    <t>エのうち、教育に関する相談件数（令和５年１月１日～12月31日）</t>
    <rPh sb="5" eb="7">
      <t>キョウイク</t>
    </rPh>
    <rPh sb="8" eb="9">
      <t>カン</t>
    </rPh>
    <rPh sb="11" eb="13">
      <t>ソウダン</t>
    </rPh>
    <rPh sb="13" eb="15">
      <t>ケンスウ</t>
    </rPh>
    <phoneticPr fontId="6"/>
  </si>
  <si>
    <r>
      <t>上記教育に関する相談件数のうち、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2" eb="4">
      <t>キョウイク</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6"/>
  </si>
  <si>
    <t>エのうち、就労に関する相談件数（令和５年１月１日～12月31日）</t>
    <rPh sb="5" eb="7">
      <t>シュウロウ</t>
    </rPh>
    <rPh sb="8" eb="9">
      <t>カン</t>
    </rPh>
    <rPh sb="11" eb="13">
      <t>ソウダン</t>
    </rPh>
    <rPh sb="13" eb="15">
      <t>ケンスウ</t>
    </rPh>
    <phoneticPr fontId="6"/>
  </si>
  <si>
    <r>
      <t>上記就労に関する相談件数のうち、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2" eb="4">
      <t>シュウロウ</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6"/>
  </si>
  <si>
    <t>エのうち、国及び府の成人がん拠点病院等のがん相談支援センター等と連携し対応した相談件数（令和５年１月１日～12月31日）</t>
    <rPh sb="18" eb="19">
      <t>ナド</t>
    </rPh>
    <rPh sb="22" eb="24">
      <t>ソウダン</t>
    </rPh>
    <rPh sb="24" eb="26">
      <t>シエン</t>
    </rPh>
    <rPh sb="30" eb="31">
      <t>ナド</t>
    </rPh>
    <rPh sb="32" eb="34">
      <t>レンケイ</t>
    </rPh>
    <rPh sb="35" eb="37">
      <t>タイオウ</t>
    </rPh>
    <rPh sb="39" eb="41">
      <t>ソウダン</t>
    </rPh>
    <rPh sb="41" eb="43">
      <t>ケンスウ</t>
    </rPh>
    <phoneticPr fontId="6"/>
  </si>
  <si>
    <r>
      <t>上記の「国及び府の成人がん拠点病院等のがん相談支援センター等と連携し対応した相談件数」のうち、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
（令和５年１月１日～12月31日）</t>
    </r>
    <rPh sb="0" eb="2">
      <t>ジョウキ</t>
    </rPh>
    <rPh sb="47" eb="49">
      <t>カンジャ</t>
    </rPh>
    <rPh sb="50" eb="52">
      <t>ソウダン</t>
    </rPh>
    <rPh sb="52" eb="53">
      <t>ジ</t>
    </rPh>
    <rPh sb="56" eb="57">
      <t>サイ</t>
    </rPh>
    <rPh sb="57" eb="59">
      <t>ミマン</t>
    </rPh>
    <rPh sb="60" eb="62">
      <t>ソウダン</t>
    </rPh>
    <rPh sb="62" eb="64">
      <t>ケンスウ</t>
    </rPh>
    <phoneticPr fontId="6"/>
  </si>
  <si>
    <t>オの相談件数（令和５年１月１日～12月31日）</t>
    <rPh sb="2" eb="4">
      <t>ソウダン</t>
    </rPh>
    <rPh sb="4" eb="6">
      <t>ケンスウ</t>
    </rPh>
    <phoneticPr fontId="6"/>
  </si>
  <si>
    <r>
      <t>上記オのうち、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</si>
  <si>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カの相談件数（令和５年１月１日～12月31日）</t>
    <rPh sb="2" eb="4">
      <t>ソウダン</t>
    </rPh>
    <rPh sb="4" eb="6">
      <t>ケンスウ</t>
    </rPh>
    <phoneticPr fontId="6"/>
  </si>
  <si>
    <r>
      <t>上記カのうち、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</si>
  <si>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キの相談件数（令和５年１月１日～12月31日）</t>
    <rPh sb="2" eb="4">
      <t>ソウダン</t>
    </rPh>
    <rPh sb="4" eb="6">
      <t>ケンスウ</t>
    </rPh>
    <phoneticPr fontId="6"/>
  </si>
  <si>
    <r>
      <t>上記キのうち、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</si>
  <si>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クの相談件数（令和５年１月１日～12月31日）</t>
    <rPh sb="2" eb="4">
      <t>ソウダン</t>
    </rPh>
    <rPh sb="4" eb="6">
      <t>ケンスウ</t>
    </rPh>
    <phoneticPr fontId="6"/>
  </si>
  <si>
    <r>
      <t>上記クのうち、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</si>
  <si>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ケの相談件数（令和５年１月１日～12月31日）</t>
    <rPh sb="2" eb="4">
      <t>ソウダン</t>
    </rPh>
    <rPh sb="4" eb="6">
      <t>ケンスウ</t>
    </rPh>
    <phoneticPr fontId="6"/>
  </si>
  <si>
    <r>
      <t>上記ケのうち、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</si>
  <si>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コの相談件数（令和５年１月１日～12月31日）</t>
    <rPh sb="2" eb="4">
      <t>ソウダン</t>
    </rPh>
    <rPh sb="4" eb="6">
      <t>ケンスウ</t>
    </rPh>
    <phoneticPr fontId="6"/>
  </si>
  <si>
    <r>
      <t>上記コのうち、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</si>
  <si>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サの相談件数（令和５年１月１日～12月31日）</t>
    <rPh sb="2" eb="4">
      <t>ソウダン</t>
    </rPh>
    <rPh sb="4" eb="6">
      <t>ケンスウ</t>
    </rPh>
    <phoneticPr fontId="6"/>
  </si>
  <si>
    <r>
      <t>上記サのうち、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</si>
  <si>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シの相談件数（令和５年１月１日～12月31日）</t>
    <rPh sb="2" eb="4">
      <t>ソウダン</t>
    </rPh>
    <rPh sb="4" eb="6">
      <t>ケンスウ</t>
    </rPh>
    <phoneticPr fontId="6"/>
  </si>
  <si>
    <r>
      <t>上記シのうち、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の相談件数（令和５年１月１日～12月31日）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6"/>
  </si>
  <si>
    <t>小児がんに関する、臨床研究の実施総件数（令和５年１月１日～12月31日）</t>
    <rPh sb="0" eb="2">
      <t>ショウニ</t>
    </rPh>
    <rPh sb="5" eb="6">
      <t>カン</t>
    </rPh>
    <rPh sb="9" eb="11">
      <t>リンショウ</t>
    </rPh>
    <rPh sb="11" eb="13">
      <t>ケンキュウ</t>
    </rPh>
    <rPh sb="14" eb="16">
      <t>ジッシ</t>
    </rPh>
    <rPh sb="16" eb="19">
      <t>ソウケンスウ</t>
    </rPh>
    <phoneticPr fontId="6"/>
  </si>
  <si>
    <t>小児がんに関する、臨床試験以外の臨床研究実施総件数（令和５年１月１日～12月31日）</t>
    <rPh sb="9" eb="11">
      <t>リンショウ</t>
    </rPh>
    <rPh sb="11" eb="13">
      <t>シケン</t>
    </rPh>
    <rPh sb="13" eb="15">
      <t>イガイ</t>
    </rPh>
    <rPh sb="16" eb="18">
      <t>リンショウ</t>
    </rPh>
    <rPh sb="18" eb="20">
      <t>ケンキュウ</t>
    </rPh>
    <rPh sb="20" eb="22">
      <t>ジッシ</t>
    </rPh>
    <rPh sb="22" eb="25">
      <t>ソウケンスウ</t>
    </rPh>
    <phoneticPr fontId="6"/>
  </si>
  <si>
    <t>小児がんに関する、治験の実施総件数（令和５年１月１日～12月31日）</t>
    <rPh sb="9" eb="11">
      <t>チケン</t>
    </rPh>
    <rPh sb="12" eb="14">
      <t>ジッシ</t>
    </rPh>
    <rPh sb="14" eb="17">
      <t>ソウケンスウ</t>
    </rPh>
    <phoneticPr fontId="6"/>
  </si>
  <si>
    <t>時点・期間：</t>
    <rPh sb="0" eb="2">
      <t>ジテン</t>
    </rPh>
    <rPh sb="3" eb="5">
      <t>キカン</t>
    </rPh>
    <phoneticPr fontId="6"/>
  </si>
  <si>
    <t>令和６年９月１日（実績は令和５年１月１日～12月31日）</t>
    <rPh sb="0" eb="2">
      <t>レイワ</t>
    </rPh>
    <phoneticPr fontId="16"/>
  </si>
  <si>
    <t>治療実績のある疾患名
※（令和５年１月１日～12月31日）</t>
    <phoneticPr fontId="16"/>
  </si>
  <si>
    <t>時点・期間：</t>
    <rPh sb="0" eb="2">
      <t>ジテン</t>
    </rPh>
    <rPh sb="3" eb="5">
      <t>キカン</t>
    </rPh>
    <phoneticPr fontId="72"/>
  </si>
  <si>
    <t>令和６年９月１日（実績は令和５年１月１日～12月31日）</t>
    <phoneticPr fontId="72"/>
  </si>
  <si>
    <t>■令和５年１月１日～12月31日の期間に生殖機能の温存の支援を行った患者数について記載すること。</t>
    <rPh sb="1" eb="3">
      <t>レイワ</t>
    </rPh>
    <rPh sb="4" eb="5">
      <t>ネン</t>
    </rPh>
    <rPh sb="6" eb="7">
      <t>ガツ</t>
    </rPh>
    <rPh sb="8" eb="9">
      <t>ニチ</t>
    </rPh>
    <rPh sb="12" eb="13">
      <t>ガツ</t>
    </rPh>
    <rPh sb="15" eb="16">
      <t>ニチ</t>
    </rPh>
    <rPh sb="17" eb="19">
      <t>キカン</t>
    </rPh>
    <rPh sb="20" eb="22">
      <t>セイショク</t>
    </rPh>
    <rPh sb="22" eb="24">
      <t>キノウ</t>
    </rPh>
    <rPh sb="25" eb="27">
      <t>オンゾン</t>
    </rPh>
    <rPh sb="28" eb="30">
      <t>シエン</t>
    </rPh>
    <rPh sb="31" eb="32">
      <t>オコナ</t>
    </rPh>
    <rPh sb="34" eb="36">
      <t>カンジャ</t>
    </rPh>
    <rPh sb="36" eb="37">
      <t>スウ</t>
    </rPh>
    <rPh sb="41" eb="43">
      <t>キサイ</t>
    </rPh>
    <phoneticPr fontId="72"/>
  </si>
  <si>
    <t>時点：</t>
    <rPh sb="0" eb="2">
      <t>ジテン</t>
    </rPh>
    <phoneticPr fontId="6"/>
  </si>
  <si>
    <t>令和６年９月１日</t>
    <rPh sb="0" eb="2">
      <t>レイワ</t>
    </rPh>
    <rPh sb="3" eb="4">
      <t>ネン</t>
    </rPh>
    <rPh sb="5" eb="6">
      <t>ガツ</t>
    </rPh>
    <rPh sb="7" eb="8">
      <t>ニチ</t>
    </rPh>
    <phoneticPr fontId="6"/>
  </si>
  <si>
    <t>令和５年９月１日</t>
    <rPh sb="0" eb="2">
      <t>レイワ</t>
    </rPh>
    <phoneticPr fontId="6"/>
  </si>
  <si>
    <t>令和６年９月１日</t>
    <rPh sb="0" eb="2">
      <t>レイワ</t>
    </rPh>
    <phoneticPr fontId="6"/>
  </si>
  <si>
    <t>令和６年９月１日現在（実績は令和５年１月１日～12月31日）</t>
    <phoneticPr fontId="6"/>
  </si>
  <si>
    <t>昨年の実績
※令和５年１月１日～12月31日まで</t>
    <rPh sb="0" eb="2">
      <t>サクネン</t>
    </rPh>
    <rPh sb="3" eb="5">
      <t>ジッセキ</t>
    </rPh>
    <phoneticPr fontId="6"/>
  </si>
  <si>
    <r>
      <t>年間新規症例数（※）　
（</t>
    </r>
    <r>
      <rPr>
        <sz val="10"/>
        <rFont val="ＭＳ Ｐゴシック"/>
        <family val="3"/>
        <charset val="128"/>
      </rPr>
      <t>令和５年１月１日～12月31日）</t>
    </r>
    <rPh sb="0" eb="2">
      <t>ネンカン</t>
    </rPh>
    <rPh sb="2" eb="4">
      <t>シンキ</t>
    </rPh>
    <rPh sb="4" eb="6">
      <t>ショウレイ</t>
    </rPh>
    <rPh sb="6" eb="7">
      <t>スウ</t>
    </rPh>
    <rPh sb="16" eb="17">
      <t>ネン</t>
    </rPh>
    <rPh sb="24" eb="25">
      <t>ガツ</t>
    </rPh>
    <phoneticPr fontId="6"/>
  </si>
  <si>
    <t>年間新規症例数（※）　
（令和５年１月１日～12月31日）</t>
    <rPh sb="0" eb="2">
      <t>ネンカン</t>
    </rPh>
    <rPh sb="2" eb="4">
      <t>シンキ</t>
    </rPh>
    <rPh sb="4" eb="7">
      <t>ショウレイスウ</t>
    </rPh>
    <phoneticPr fontId="6"/>
  </si>
  <si>
    <t>期間：</t>
    <rPh sb="0" eb="2">
      <t>キカン</t>
    </rPh>
    <phoneticPr fontId="6"/>
  </si>
  <si>
    <t>令和５年４月１日～令和６年３月31日</t>
    <phoneticPr fontId="6"/>
  </si>
  <si>
    <t>■令和５年４月1日～令和６年３月31日の期間で開催した、国小児がん拠点病院や国小児がん連携病院、地域の医療機関等の多職種の診療従事者も参加する研修会等の回数について記載すること</t>
    <rPh sb="10" eb="12">
      <t>レイワ</t>
    </rPh>
    <rPh sb="13" eb="14">
      <t>ネン</t>
    </rPh>
    <rPh sb="20" eb="22">
      <t>キカン</t>
    </rPh>
    <rPh sb="23" eb="25">
      <t>カイサイ</t>
    </rPh>
    <rPh sb="39" eb="41">
      <t>ショウニ</t>
    </rPh>
    <rPh sb="43" eb="47">
      <t>レンケイビョウイン</t>
    </rPh>
    <rPh sb="48" eb="50">
      <t>チイキ</t>
    </rPh>
    <rPh sb="51" eb="53">
      <t>イリョウ</t>
    </rPh>
    <rPh sb="53" eb="55">
      <t>キカン</t>
    </rPh>
    <rPh sb="55" eb="56">
      <t>トウ</t>
    </rPh>
    <rPh sb="57" eb="58">
      <t>タ</t>
    </rPh>
    <rPh sb="58" eb="60">
      <t>ショクシュ</t>
    </rPh>
    <rPh sb="61" eb="63">
      <t>シンリョウ</t>
    </rPh>
    <rPh sb="63" eb="66">
      <t>ジュウジシャ</t>
    </rPh>
    <rPh sb="67" eb="69">
      <t>サンカ</t>
    </rPh>
    <rPh sb="71" eb="74">
      <t>ケンシュウカイ</t>
    </rPh>
    <rPh sb="74" eb="75">
      <t>トウ</t>
    </rPh>
    <rPh sb="76" eb="78">
      <t>カイスウ</t>
    </rPh>
    <rPh sb="82" eb="84">
      <t>キサイ</t>
    </rPh>
    <phoneticPr fontId="6"/>
  </si>
  <si>
    <t>令和６年９月１日</t>
    <rPh sb="0" eb="2">
      <t>レイワ</t>
    </rPh>
    <rPh sb="3" eb="4">
      <t>ネン</t>
    </rPh>
    <rPh sb="5" eb="6">
      <t>ツキ</t>
    </rPh>
    <rPh sb="7" eb="8">
      <t>ヒ</t>
    </rPh>
    <phoneticPr fontId="6"/>
  </si>
  <si>
    <r>
      <t>●年間の相談総件数（令和５年１月１日～12月31日</t>
    </r>
    <r>
      <rPr>
        <sz val="11"/>
        <rFont val="ＭＳ Ｐゴシック"/>
        <family val="3"/>
        <charset val="128"/>
      </rPr>
      <t>）</t>
    </r>
    <rPh sb="1" eb="3">
      <t>ネンカン</t>
    </rPh>
    <rPh sb="4" eb="6">
      <t>ソウダン</t>
    </rPh>
    <rPh sb="6" eb="7">
      <t>ソウ</t>
    </rPh>
    <rPh sb="7" eb="9">
      <t>ケンスウ</t>
    </rPh>
    <rPh sb="10" eb="12">
      <t>レイワ</t>
    </rPh>
    <rPh sb="13" eb="14">
      <t>ネン</t>
    </rPh>
    <rPh sb="15" eb="16">
      <t>ガツ</t>
    </rPh>
    <rPh sb="17" eb="18">
      <t>ニチ</t>
    </rPh>
    <rPh sb="21" eb="22">
      <t>ガツ</t>
    </rPh>
    <rPh sb="24" eb="25">
      <t>ニチ</t>
    </rPh>
    <phoneticPr fontId="6"/>
  </si>
  <si>
    <t>相談件数（令和５年１月１日～12月31日）</t>
    <rPh sb="8" eb="9">
      <t>ネン</t>
    </rPh>
    <phoneticPr fontId="6"/>
  </si>
  <si>
    <r>
      <t>●上記の相談総件数のうち、</t>
    </r>
    <r>
      <rPr>
        <sz val="11"/>
        <color rgb="FFFF0000"/>
        <rFont val="ＭＳ Ｐゴシック"/>
        <family val="3"/>
        <charset val="128"/>
        <scheme val="minor"/>
      </rPr>
      <t>患者が相談時に【20歳未満】</t>
    </r>
    <r>
      <rPr>
        <sz val="11"/>
        <rFont val="ＭＳ Ｐゴシック"/>
        <family val="3"/>
        <charset val="128"/>
        <scheme val="minor"/>
      </rPr>
      <t>である相談件数（令和５年１月１日～12月31日</t>
    </r>
    <r>
      <rPr>
        <sz val="11"/>
        <rFont val="ＭＳ Ｐゴシック"/>
        <family val="3"/>
        <charset val="128"/>
      </rPr>
      <t>）</t>
    </r>
    <rPh sb="1" eb="3">
      <t>ジョウキ</t>
    </rPh>
    <rPh sb="4" eb="6">
      <t>ソウダン</t>
    </rPh>
    <rPh sb="6" eb="9">
      <t>ソウケンスウ</t>
    </rPh>
    <rPh sb="13" eb="15">
      <t>カンジャ</t>
    </rPh>
    <rPh sb="16" eb="18">
      <t>ソウダン</t>
    </rPh>
    <rPh sb="18" eb="19">
      <t>ジ</t>
    </rPh>
    <rPh sb="23" eb="24">
      <t>サイ</t>
    </rPh>
    <rPh sb="24" eb="26">
      <t>ミマン</t>
    </rPh>
    <rPh sb="30" eb="32">
      <t>ソウダン</t>
    </rPh>
    <rPh sb="32" eb="34">
      <t>ケンスウ</t>
    </rPh>
    <rPh sb="35" eb="37">
      <t>レイワ</t>
    </rPh>
    <rPh sb="38" eb="39">
      <t>ネン</t>
    </rPh>
    <rPh sb="40" eb="41">
      <t>ガツ</t>
    </rPh>
    <rPh sb="42" eb="43">
      <t>ニチ</t>
    </rPh>
    <rPh sb="46" eb="47">
      <t>ガツ</t>
    </rPh>
    <rPh sb="49" eb="50">
      <t>ニチ</t>
    </rPh>
    <phoneticPr fontId="6"/>
  </si>
  <si>
    <r>
      <rPr>
        <sz val="11"/>
        <color rgb="FFFF0000"/>
        <rFont val="ＭＳ Ｐゴシック"/>
        <family val="3"/>
        <charset val="128"/>
      </rPr>
      <t>患者が相談時に【20歳未満】</t>
    </r>
    <r>
      <rPr>
        <sz val="11"/>
        <rFont val="ＭＳ Ｐゴシック"/>
        <family val="3"/>
        <charset val="128"/>
      </rPr>
      <t>である相談件数（令和５年１月１日～12月31日）</t>
    </r>
    <rPh sb="17" eb="19">
      <t>ソウダン</t>
    </rPh>
    <rPh sb="25" eb="26">
      <t>ネン</t>
    </rPh>
    <phoneticPr fontId="6"/>
  </si>
  <si>
    <t>語り合うための場総実施回数（期間：令和５年１月１日～12月31日）：</t>
    <rPh sb="9" eb="11">
      <t>ジッシ</t>
    </rPh>
    <rPh sb="11" eb="13">
      <t>カイスウ</t>
    </rPh>
    <rPh sb="14" eb="16">
      <t>キカン</t>
    </rPh>
    <rPh sb="17" eb="19">
      <t>レイワ</t>
    </rPh>
    <rPh sb="20" eb="21">
      <t>ネン</t>
    </rPh>
    <rPh sb="22" eb="23">
      <t>ガツ</t>
    </rPh>
    <rPh sb="24" eb="25">
      <t>ニチ</t>
    </rPh>
    <rPh sb="28" eb="29">
      <t>ガツ</t>
    </rPh>
    <rPh sb="31" eb="32">
      <t>ニチ</t>
    </rPh>
    <phoneticPr fontId="16"/>
  </si>
  <si>
    <t>時点：</t>
    <rPh sb="0" eb="2">
      <t>ジテン</t>
    </rPh>
    <phoneticPr fontId="21"/>
  </si>
  <si>
    <t>令和６年９月１日</t>
    <rPh sb="0" eb="2">
      <t>レイワ</t>
    </rPh>
    <rPh sb="3" eb="4">
      <t>ネン</t>
    </rPh>
    <rPh sb="5" eb="6">
      <t>ガツ</t>
    </rPh>
    <rPh sb="7" eb="8">
      <t>ニチ</t>
    </rPh>
    <phoneticPr fontId="21"/>
  </si>
  <si>
    <t>時点：</t>
    <rPh sb="0" eb="2">
      <t>ジテン</t>
    </rPh>
    <phoneticPr fontId="72"/>
  </si>
  <si>
    <t>令和６年９月１日</t>
    <rPh sb="0" eb="2">
      <t>レイワ</t>
    </rPh>
    <rPh sb="3" eb="4">
      <t>ネン</t>
    </rPh>
    <rPh sb="5" eb="6">
      <t>ガツ</t>
    </rPh>
    <rPh sb="7" eb="8">
      <t>ニチ</t>
    </rPh>
    <phoneticPr fontId="72"/>
  </si>
  <si>
    <t>令和６年９月１日</t>
    <phoneticPr fontId="72"/>
  </si>
  <si>
    <r>
      <t>※様式3（病院機能）の該当指定要件のAのうち満たしていない項目について、満たしていない項目とその理由と今後の見通し等について具体的に記載してください。
※通し番号については、様式3（病院機能）シートのL列の番号を記入してください。
※令和６年９月２日以降に、要件の充足状況に変動があった場合には、別途</t>
    </r>
    <r>
      <rPr>
        <sz val="10"/>
        <color rgb="FFFF0000"/>
        <rFont val="ＭＳ Ｐゴシック"/>
        <family val="3"/>
        <charset val="128"/>
      </rPr>
      <t>、大阪府健康づくり課へ報告</t>
    </r>
    <r>
      <rPr>
        <sz val="10"/>
        <rFont val="ＭＳ Ｐゴシック"/>
        <family val="3"/>
        <charset val="128"/>
      </rPr>
      <t xml:space="preserve">してください。
</t>
    </r>
    <r>
      <rPr>
        <sz val="10"/>
        <color rgb="FFFF0000"/>
        <rFont val="ＭＳ Ｐゴシック"/>
        <family val="3"/>
        <charset val="128"/>
      </rPr>
      <t>※右上について、最初は「不要」と表示されます。様式3（病院機能）を入力後に、上部にある「様式3（病院機能）シートの入力後、クリックしてください。」ボタンを押下ください。未充足要件が抽出されます。</t>
    </r>
    <rPh sb="5" eb="7">
      <t>ビョウイン</t>
    </rPh>
    <rPh sb="7" eb="9">
      <t>キノウ</t>
    </rPh>
    <rPh sb="51" eb="53">
      <t>コンゴ</t>
    </rPh>
    <rPh sb="54" eb="56">
      <t>ミトオ</t>
    </rPh>
    <rPh sb="57" eb="58">
      <t>トウ</t>
    </rPh>
    <rPh sb="62" eb="65">
      <t>グタイテキ</t>
    </rPh>
    <rPh sb="77" eb="78">
      <t>トオ</t>
    </rPh>
    <rPh sb="79" eb="81">
      <t>バンゴウ</t>
    </rPh>
    <rPh sb="87" eb="89">
      <t>ヨウシキ</t>
    </rPh>
    <rPh sb="101" eb="102">
      <t>レツ</t>
    </rPh>
    <rPh sb="103" eb="105">
      <t>バンゴウ</t>
    </rPh>
    <rPh sb="106" eb="108">
      <t>キニュウ</t>
    </rPh>
    <rPh sb="117" eb="119">
      <t>レイワ</t>
    </rPh>
    <rPh sb="120" eb="121">
      <t>ネン</t>
    </rPh>
    <rPh sb="122" eb="123">
      <t>ガツ</t>
    </rPh>
    <rPh sb="124" eb="125">
      <t>ニチ</t>
    </rPh>
    <rPh sb="125" eb="127">
      <t>イコウ</t>
    </rPh>
    <rPh sb="129" eb="131">
      <t>ヨウケン</t>
    </rPh>
    <rPh sb="132" eb="134">
      <t>ジュウソク</t>
    </rPh>
    <rPh sb="134" eb="136">
      <t>ジョウキョウ</t>
    </rPh>
    <rPh sb="137" eb="139">
      <t>ヘンドウ</t>
    </rPh>
    <rPh sb="143" eb="145">
      <t>バアイ</t>
    </rPh>
    <rPh sb="148" eb="150">
      <t>ベット</t>
    </rPh>
    <rPh sb="151" eb="154">
      <t>オオサカフ</t>
    </rPh>
    <rPh sb="154" eb="156">
      <t>ケンコウ</t>
    </rPh>
    <rPh sb="159" eb="160">
      <t>カ</t>
    </rPh>
    <rPh sb="161" eb="163">
      <t>ホウコク</t>
    </rPh>
    <rPh sb="166" eb="168">
      <t>ホウコク</t>
    </rPh>
    <rPh sb="175" eb="177">
      <t>ミギウエ</t>
    </rPh>
    <phoneticPr fontId="6"/>
  </si>
  <si>
    <t>令和６年10月１日時点で、緩和ケアに携わる専門的な知識および技能を有する看護師を新規採用し、緩和ケアチームに配置した。詳細は別添の要件再充足報告書の通りである。</t>
    <rPh sb="0" eb="2">
      <t>レイワ</t>
    </rPh>
    <rPh sb="3" eb="4">
      <t>ネン</t>
    </rPh>
    <rPh sb="6" eb="7">
      <t>ガツ</t>
    </rPh>
    <rPh sb="8" eb="9">
      <t>ニチ</t>
    </rPh>
    <rPh sb="9" eb="11">
      <t>ジテン</t>
    </rPh>
    <rPh sb="40" eb="42">
      <t>シンキ</t>
    </rPh>
    <rPh sb="42" eb="44">
      <t>サイヨウ</t>
    </rPh>
    <rPh sb="46" eb="48">
      <t>カンワ</t>
    </rPh>
    <rPh sb="54" eb="56">
      <t>ハイチ</t>
    </rPh>
    <rPh sb="59" eb="61">
      <t>ショウサイ</t>
    </rPh>
    <rPh sb="62" eb="64">
      <t>ベッテン</t>
    </rPh>
    <rPh sb="65" eb="67">
      <t>ヨウケン</t>
    </rPh>
    <rPh sb="67" eb="68">
      <t>サイ</t>
    </rPh>
    <rPh sb="68" eb="70">
      <t>ジュウソク</t>
    </rPh>
    <rPh sb="70" eb="73">
      <t>ホウコクショ</t>
    </rPh>
    <rPh sb="74" eb="75">
      <t>トオ</t>
    </rPh>
    <phoneticPr fontId="72"/>
  </si>
  <si>
    <t>令和６年11月末日までに、リニアックの入れ替えが完了し、治療再開できる見通しである。</t>
    <rPh sb="0" eb="2">
      <t>レイワ</t>
    </rPh>
    <rPh sb="3" eb="4">
      <t>ネン</t>
    </rPh>
    <rPh sb="6" eb="7">
      <t>ガツ</t>
    </rPh>
    <rPh sb="7" eb="8">
      <t>マツ</t>
    </rPh>
    <rPh sb="8" eb="9">
      <t>ニチ</t>
    </rPh>
    <rPh sb="19" eb="20">
      <t>イ</t>
    </rPh>
    <rPh sb="21" eb="22">
      <t>カ</t>
    </rPh>
    <rPh sb="24" eb="26">
      <t>カンリョウ</t>
    </rPh>
    <rPh sb="28" eb="30">
      <t>チリョウ</t>
    </rPh>
    <rPh sb="30" eb="32">
      <t>サイカイ</t>
    </rPh>
    <rPh sb="35" eb="37">
      <t>ミトオ</t>
    </rPh>
    <phoneticPr fontId="72"/>
  </si>
  <si>
    <t>ⅳのカンファレンスの開催回数（令和５年１月１日～12月31日）</t>
    <rPh sb="10" eb="12">
      <t>カイサイ</t>
    </rPh>
    <rPh sb="12" eb="14">
      <t>カイスウ</t>
    </rPh>
    <phoneticPr fontId="6"/>
  </si>
  <si>
    <t>※３　小児がん相談員継続研修においては、平成31年１月１日～令和５年12月31日の期間で１回以上受講の実績がある場合に限り、「受講」を選択してください。</t>
    <rPh sb="3" eb="5">
      <t>ショウニ</t>
    </rPh>
    <rPh sb="7" eb="9">
      <t>ソウダン</t>
    </rPh>
    <rPh sb="9" eb="10">
      <t>イン</t>
    </rPh>
    <rPh sb="10" eb="12">
      <t>ケイゾク</t>
    </rPh>
    <rPh sb="12" eb="14">
      <t>ケンシュウ</t>
    </rPh>
    <rPh sb="20" eb="22">
      <t>ヘイセイ</t>
    </rPh>
    <rPh sb="24" eb="25">
      <t>ネン</t>
    </rPh>
    <rPh sb="26" eb="27">
      <t>ガツ</t>
    </rPh>
    <rPh sb="28" eb="29">
      <t>ニチ</t>
    </rPh>
    <rPh sb="30" eb="32">
      <t>レイワ</t>
    </rPh>
    <rPh sb="33" eb="34">
      <t>ネン</t>
    </rPh>
    <rPh sb="36" eb="37">
      <t>ガツ</t>
    </rPh>
    <rPh sb="39" eb="40">
      <t>ニチ</t>
    </rPh>
    <rPh sb="41" eb="43">
      <t>キカン</t>
    </rPh>
    <rPh sb="45" eb="46">
      <t>カイ</t>
    </rPh>
    <rPh sb="46" eb="48">
      <t>イジョウ</t>
    </rPh>
    <rPh sb="48" eb="50">
      <t>ジュコウ</t>
    </rPh>
    <rPh sb="51" eb="53">
      <t>ジッセキ</t>
    </rPh>
    <rPh sb="56" eb="58">
      <t>バアイ</t>
    </rPh>
    <rPh sb="59" eb="60">
      <t>カギ</t>
    </rPh>
    <rPh sb="63" eb="65">
      <t>ジュコウ</t>
    </rPh>
    <rPh sb="67" eb="69">
      <t>センタク</t>
    </rPh>
    <phoneticPr fontId="6"/>
  </si>
  <si>
    <t>令和６年９月１日時点で満たせていない要件
※自動反映</t>
    <rPh sb="0" eb="2">
      <t>レイワ</t>
    </rPh>
    <rPh sb="3" eb="4">
      <t>ネン</t>
    </rPh>
    <rPh sb="5" eb="6">
      <t>ガツ</t>
    </rPh>
    <rPh sb="7" eb="8">
      <t>ニチ</t>
    </rPh>
    <rPh sb="8" eb="10">
      <t>ジテン</t>
    </rPh>
    <rPh sb="11" eb="12">
      <t>ミ</t>
    </rPh>
    <rPh sb="18" eb="20">
      <t>ヨウケン</t>
    </rPh>
    <rPh sb="22" eb="24">
      <t>ジドウ</t>
    </rPh>
    <rPh sb="24" eb="26">
      <t>ハンエイ</t>
    </rPh>
    <phoneticPr fontId="6"/>
  </si>
  <si>
    <t>0725-56-1220</t>
  </si>
  <si>
    <t>0725-56-5682</t>
  </si>
  <si>
    <t>大阪母子医療センター</t>
  </si>
  <si>
    <t>おおさかぼしいりょうせんたー</t>
  </si>
  <si>
    <t>594-1101</t>
  </si>
  <si>
    <t>大阪府</t>
  </si>
  <si>
    <t>和泉市室堂町840</t>
  </si>
  <si>
    <t>いずみしむろどうちょう</t>
  </si>
  <si>
    <t>https://www.wch.opho.jp/</t>
  </si>
  <si>
    <t>内科・精神科・神経内科・循環器科・小児科・整形外科・形成外科・眼科・脳神経外科・心臓血管外科・小児外科・泌尿器科・産科・婦人科・放射線科・耳鼻いんこう科・リハビリテーション科・矯正歯科・歯科口腔外科・麻酔科・病理診断科</t>
    <phoneticPr fontId="6" type="Hiragana"/>
  </si>
  <si>
    <t>月～金</t>
  </si>
  <si>
    <t>土、日、祝日、年末年始</t>
  </si>
  <si>
    <t>すべての診療科で必要</t>
  </si>
  <si>
    <t>一部の診療科で必要</t>
  </si>
  <si>
    <t>免疫化学療法外来、特殊免疫外来、長期フォロー外来</t>
    <phoneticPr fontId="6" type="Hiragana"/>
  </si>
  <si>
    <t>医療安全管理室</t>
    <phoneticPr fontId="72"/>
  </si>
  <si>
    <t>医師</t>
  </si>
  <si>
    <t>常勤</t>
  </si>
  <si>
    <t>その他（5割未満）</t>
  </si>
  <si>
    <t>看護師</t>
  </si>
  <si>
    <t>専従（8割以上）</t>
  </si>
  <si>
    <t>医療安全基礎講座2020</t>
    <rPh sb="0" eb="2">
      <t>イリョウ</t>
    </rPh>
    <rPh sb="2" eb="4">
      <t>アンゼン</t>
    </rPh>
    <rPh sb="4" eb="6">
      <t>キソ</t>
    </rPh>
    <rPh sb="6" eb="8">
      <t>コウザ</t>
    </rPh>
    <phoneticPr fontId="44"/>
  </si>
  <si>
    <t>国際医療リスクマネジメント学会</t>
    <rPh sb="0" eb="2">
      <t>コクサイ</t>
    </rPh>
    <rPh sb="2" eb="4">
      <t>イリョウ</t>
    </rPh>
    <rPh sb="13" eb="15">
      <t>ガッカイ</t>
    </rPh>
    <phoneticPr fontId="44"/>
  </si>
  <si>
    <t>医療安全管理者養成研修</t>
    <rPh sb="0" eb="2">
      <t>イリョウ</t>
    </rPh>
    <rPh sb="2" eb="7">
      <t>アンゼンカンリシャ</t>
    </rPh>
    <rPh sb="7" eb="9">
      <t>ヨウセイ</t>
    </rPh>
    <rPh sb="9" eb="11">
      <t>ケンシュウ</t>
    </rPh>
    <phoneticPr fontId="44"/>
  </si>
  <si>
    <t>全国自治体病院協議会</t>
    <rPh sb="0" eb="2">
      <t>ゼンコク</t>
    </rPh>
    <rPh sb="2" eb="5">
      <t>ジチタイ</t>
    </rPh>
    <rPh sb="5" eb="7">
      <t>ビョウイン</t>
    </rPh>
    <rPh sb="7" eb="10">
      <t>キョウギカイ</t>
    </rPh>
    <phoneticPr fontId="44"/>
  </si>
  <si>
    <t>薬剤師</t>
  </si>
  <si>
    <t>その他</t>
  </si>
  <si>
    <t>医療安全対策に係る研修</t>
    <rPh sb="0" eb="2">
      <t>イリョウ</t>
    </rPh>
    <rPh sb="2" eb="6">
      <t>アンゼンタイサク</t>
    </rPh>
    <rPh sb="7" eb="8">
      <t>カカ</t>
    </rPh>
    <rPh sb="9" eb="11">
      <t>ケンシュウ</t>
    </rPh>
    <phoneticPr fontId="44"/>
  </si>
  <si>
    <t>近畿厚生局</t>
    <rPh sb="0" eb="2">
      <t>キンキ</t>
    </rPh>
    <rPh sb="2" eb="5">
      <t>コウセイキョク</t>
    </rPh>
    <phoneticPr fontId="44"/>
  </si>
  <si>
    <t>専任（5割以上8割未満）</t>
  </si>
  <si>
    <t>患者支援センター　総合相談</t>
    <phoneticPr fontId="72"/>
  </si>
  <si>
    <t>0725-56-7355</t>
    <phoneticPr fontId="72"/>
  </si>
  <si>
    <t>0725-56-1220</t>
    <phoneticPr fontId="72"/>
  </si>
  <si>
    <t>　</t>
    <phoneticPr fontId="72"/>
  </si>
  <si>
    <t>いいえ</t>
  </si>
  <si>
    <t>はい</t>
  </si>
  <si>
    <t>https://www.wch.opho.jp/hospital/department/category/category12.html</t>
    <phoneticPr fontId="72"/>
  </si>
  <si>
    <t>入院中の患者の闘病意欲の向上</t>
  </si>
  <si>
    <t>長期フォローアップ外来の充実</t>
  </si>
  <si>
    <t>復学支援</t>
  </si>
  <si>
    <t>長期入院患者の満足度の向上</t>
  </si>
  <si>
    <t>患児に対するケア方針統一</t>
  </si>
  <si>
    <t>・学習の機会を保障する。
・家族との食事会（1回/月）を行う。</t>
  </si>
  <si>
    <t>「造血細胞移植後フォローアップのための看護師研修」を受講した看護師を配置する。</t>
  </si>
  <si>
    <t>院内学級に在籍している全患者の地域校連絡会を開催する。</t>
  </si>
  <si>
    <t>子どもの療養環境を充実させる。</t>
    <rPh sb="9" eb="11">
      <t>ジュウジツ</t>
    </rPh>
    <phoneticPr fontId="100"/>
  </si>
  <si>
    <t>医療従事者間の患児に対するケア方針を統一する。</t>
  </si>
  <si>
    <t>・治療中患者の授業への参加率を把握する。
・遠隔コミュニケ―ション環境整備事業を活用し、登校できない期間の学習の保障と級友とのつながりを保障する。
・アピアランスケアに関するイベントを年2回開催する。
・食事会の開催数を把握する。</t>
  </si>
  <si>
    <t>受講済み看護師のフォローアップ外来への配置数を把握する。</t>
  </si>
  <si>
    <t>年間の開催数を把握する。</t>
  </si>
  <si>
    <t>セラピードック訪問を月２回実施する。</t>
  </si>
  <si>
    <t>病棟の多職種カンファレンスおよび緩和ケアチームカンファレンス（トータルケアカンファレンス）にて患者のケア方針を確認する。</t>
  </si>
  <si>
    <t>未定</t>
    <rPh sb="0" eb="1">
      <t>ミテ</t>
    </rPh>
    <phoneticPr fontId="21"/>
  </si>
  <si>
    <t>個別に退院が近づけばそのつど計画する。</t>
    <rPh sb="0" eb="2">
      <t>タイイn</t>
    </rPh>
    <rPh sb="3" eb="4">
      <t>チカヅケ</t>
    </rPh>
    <rPh sb="7" eb="9">
      <t>コベテゥ</t>
    </rPh>
    <rPh sb="14" eb="16">
      <t>ケイカク</t>
    </rPh>
    <phoneticPr fontId="21"/>
  </si>
  <si>
    <t>未定</t>
    <rPh sb="0" eb="2">
      <t>ミテ</t>
    </rPh>
    <phoneticPr fontId="21"/>
  </si>
  <si>
    <t>臨床試験（治験を除く）専用の窓口がある</t>
  </si>
  <si>
    <t>臨床研究支援室</t>
  </si>
  <si>
    <t>臨床研究支援室</t>
    <phoneticPr fontId="36"/>
  </si>
  <si>
    <t>臨床研究部</t>
  </si>
  <si>
    <t>臨床研究部</t>
    <phoneticPr fontId="36"/>
  </si>
  <si>
    <t>https://www.wch.opho.jp/hospital/department/category/category08</t>
    <phoneticPr fontId="36"/>
  </si>
  <si>
    <t>0725-56-1220</t>
    <phoneticPr fontId="36"/>
  </si>
  <si>
    <t>臨床試験以外の小児がんに関する臨床研究専用の窓口がある</t>
  </si>
  <si>
    <t>治験専用の窓口がある</t>
  </si>
  <si>
    <t>https://www.wch.opho.jp/hospital/department/category/chiken</t>
    <phoneticPr fontId="36"/>
  </si>
  <si>
    <t>治験推進室</t>
    <phoneticPr fontId="36"/>
  </si>
  <si>
    <t>治験推進室のご案内</t>
    <phoneticPr fontId="36"/>
  </si>
  <si>
    <t>がんの子どもを守る会</t>
  </si>
  <si>
    <t>シェイクハンズ</t>
  </si>
  <si>
    <t>つながりの会</t>
  </si>
  <si>
    <t>日々草の会</t>
  </si>
  <si>
    <t>STAND UP !!</t>
  </si>
  <si>
    <t>小児がん患者・家族</t>
  </si>
  <si>
    <t>小児がん経験者（全国）</t>
  </si>
  <si>
    <t>小児がん経験者（大阪府）</t>
  </si>
  <si>
    <t>小児がんの子どもを亡くした親の会</t>
  </si>
  <si>
    <t>若年性がん患者</t>
  </si>
  <si>
    <t>講演会へ演者としての参加</t>
  </si>
  <si>
    <t>アドバイス</t>
  </si>
  <si>
    <t>企画への協力</t>
  </si>
  <si>
    <t>対象者への案内送付、会合に参加</t>
  </si>
  <si>
    <t>個別医療相談会</t>
    <rPh sb="0" eb="2">
      <t>コベツ</t>
    </rPh>
    <rPh sb="2" eb="7">
      <t>イリョウソウダンカイ</t>
    </rPh>
    <phoneticPr fontId="22"/>
  </si>
  <si>
    <t>小児がん患者やその家族が医師を交えて話し合う交流会を開催している。</t>
    <rPh sb="9" eb="11">
      <t>カゾク</t>
    </rPh>
    <rPh sb="12" eb="14">
      <t>イシ</t>
    </rPh>
    <rPh sb="15" eb="16">
      <t>マジ</t>
    </rPh>
    <rPh sb="18" eb="19">
      <t>ハナ</t>
    </rPh>
    <rPh sb="20" eb="21">
      <t>ア</t>
    </rPh>
    <rPh sb="22" eb="25">
      <t>コウリュウカイ</t>
    </rPh>
    <rPh sb="26" eb="28">
      <t>カイサイ</t>
    </rPh>
    <phoneticPr fontId="22"/>
  </si>
  <si>
    <t>当会主催で当院が関与した活動実績なし</t>
    <rPh sb="0" eb="2">
      <t>トウカイ</t>
    </rPh>
    <rPh sb="2" eb="4">
      <t>シュサイ</t>
    </rPh>
    <rPh sb="5" eb="7">
      <t>トウイン</t>
    </rPh>
    <rPh sb="8" eb="10">
      <t>カンヨ</t>
    </rPh>
    <rPh sb="12" eb="16">
      <t>カツドウジッセキ</t>
    </rPh>
    <phoneticPr fontId="22"/>
  </si>
  <si>
    <t>当会主催で当院が関与した活動実績なし</t>
  </si>
  <si>
    <t>小児がんの子どもを亡くした親同士、医療者を交えて話をする交流会の運営の支援をしている。</t>
  </si>
  <si>
    <t>あり</t>
  </si>
  <si>
    <t>年</t>
  </si>
  <si>
    <t>小児がん</t>
    <rPh sb="0" eb="2">
      <t>ショウニ</t>
    </rPh>
    <phoneticPr fontId="7"/>
  </si>
  <si>
    <t>小児がん</t>
  </si>
  <si>
    <t>参加不可</t>
  </si>
  <si>
    <t>家族のみ</t>
  </si>
  <si>
    <t>連携している団体が窓口を担当</t>
    <rPh sb="0" eb="2">
      <t>レンケイ</t>
    </rPh>
    <rPh sb="6" eb="8">
      <t>ダンタイ</t>
    </rPh>
    <rPh sb="9" eb="11">
      <t>マドグチ</t>
    </rPh>
    <rPh sb="12" eb="14">
      <t>タントウ</t>
    </rPh>
    <phoneticPr fontId="22"/>
  </si>
  <si>
    <t>4階西棟看護師長</t>
  </si>
  <si>
    <t>0725-56-1220（代表）</t>
  </si>
  <si>
    <t>患者支援センター　総合相談</t>
  </si>
  <si>
    <t>実施</t>
  </si>
  <si>
    <t>不要</t>
  </si>
  <si>
    <t>未実施</t>
  </si>
  <si>
    <t>ソーシャルワーカー</t>
  </si>
  <si>
    <t>受講</t>
  </si>
  <si>
    <t>未受講</t>
  </si>
  <si>
    <t>小児がんと診断された時に今後の療養生活を安心して送れるように必要な情報を提供し、社会資源の紹介を行っています。</t>
  </si>
  <si>
    <t>療養中、療養後も必要な教育が受けられるように支援を行っています。</t>
  </si>
  <si>
    <t>小児がんの子どもだけでなく、きょうだい、家族を支援するために心理、社会的な支援も行っています。</t>
  </si>
  <si>
    <t>社会とのつながりをもてるよう、教育支援だけでなく就労支援も行っています。</t>
  </si>
  <si>
    <t>安心してQOLを重視する終末期ケアへ移行できるよう支援を行っています。</t>
  </si>
  <si>
    <t>自施設と他施設の患者・家族</t>
  </si>
  <si>
    <t>副腎皮質腺腫</t>
  </si>
  <si>
    <t>セカンドオピニオン</t>
  </si>
  <si>
    <t>https://www.wch.opho.jp/hospital/consultation/second_opinion.html</t>
    <phoneticPr fontId="35"/>
  </si>
  <si>
    <t>掲載あり</t>
  </si>
  <si>
    <t>掲載なし</t>
  </si>
  <si>
    <t>対応可</t>
  </si>
  <si>
    <t>脳神経外科</t>
  </si>
  <si>
    <t>血液・腫瘍科</t>
  </si>
  <si>
    <t>○</t>
  </si>
  <si>
    <t>×</t>
  </si>
  <si>
    <t>対応不可</t>
  </si>
  <si>
    <t>小児外科</t>
  </si>
  <si>
    <t>病棟がありません</t>
  </si>
  <si>
    <t>子どものこころの診療科</t>
  </si>
  <si>
    <t>子どもに苦痛を我慢させることなく、子どもらしい生活を維持しながら治療を受けられるよう、子どもだけでなく家族を含め総合的に支えることを目的に診療しています。長期にわたる治療や生活制限による経験不足から生じる発達の問題、治療や処置などに伴うストレス、病気をもつ子どもと家族の問題についての診療を行っています。また、身体症状の緩和については、緩和ケアチームに所属する麻酔科医師および血液・腫瘍科医師と連携し診察しています。</t>
  </si>
  <si>
    <t>血液・腫瘍科病棟</t>
  </si>
  <si>
    <t>大阪がん・生殖医療ネットワークの全施設が選択可能である。</t>
  </si>
  <si>
    <t>放射線科</t>
  </si>
  <si>
    <t>脳神経外科専門医4名が診療にあたります。上位3名は、脳神経外科専門医・指導医で小児神経外科学会認定医です。さらに日本がん治療認定医機構のがん治療認定医でもあります。十分な検討の後、手術により摘出・病理診断を行い、血液腫瘍科・放射線科等と協力し、集学的治療を行います。</t>
  </si>
  <si>
    <t>稀少がんに対して、大量化学療法ー自家造血細胞移植をはじめ、最先端の化学療法を行っています。</t>
  </si>
  <si>
    <t>専門スタッフが充分な時間をかけできるだけ正常組織への影響を少なくする照射法を検討し、3次元原体照射（３DCRT）、強度変調放射線治療（IMRT）などの高精度放射線治療を行っています。</t>
  </si>
  <si>
    <t>脳腫瘍
脳神経外科</t>
  </si>
  <si>
    <t>血液・腫瘍科
小児がんセンター</t>
  </si>
  <si>
    <t>放射線治療（リニアック）
放射線治療</t>
  </si>
  <si>
    <t>https://www.wch.opho.jp/data/media/opho/page/hospital/department/nousinkeigeka/index/geka_04.pdf
https://www.wch.opho.jp/hospital/department/nousinkeigeka</t>
    <phoneticPr fontId="6"/>
  </si>
  <si>
    <t>https://www.wch.opho.jp/hospital/department/ketuekishuyouka
https://www.wch.opho.jp/hospital/department/category/category12.html</t>
    <phoneticPr fontId="6"/>
  </si>
  <si>
    <t>https://www.wch.opho.jp/hospital/department/housyasenka/housyasenka09.html
https://www.wch.opho.jp/hospital/department/housyasenka/housyasenka15.html</t>
    <phoneticPr fontId="6"/>
  </si>
  <si>
    <t>血液・腫瘍科</t>
    <phoneticPr fontId="16"/>
  </si>
  <si>
    <t>眼科</t>
  </si>
  <si>
    <t>眼球温存を目的とする化学療法を行っています。</t>
  </si>
  <si>
    <t>https://www.wch.opho.jp/hospital/department/ketuekishuyouka</t>
    <phoneticPr fontId="6"/>
  </si>
  <si>
    <t>網膜芽腫</t>
    <phoneticPr fontId="16"/>
  </si>
  <si>
    <t>星細胞腫、髄芽腫、上衣腫、頭蓋咽頭腫</t>
    <rPh sb="9" eb="12">
      <t>ジョウイシュ</t>
    </rPh>
    <rPh sb="13" eb="15">
      <t>ズガイ</t>
    </rPh>
    <rPh sb="15" eb="17">
      <t>イントウ</t>
    </rPh>
    <rPh sb="17" eb="18">
      <t>シュ</t>
    </rPh>
    <phoneticPr fontId="16"/>
  </si>
  <si>
    <t>整形外科</t>
  </si>
  <si>
    <t>日本横紋筋肉腫研究グループなど他施設共同研究に参加しています。</t>
  </si>
  <si>
    <t>炎症性筋線維芽細胞腫瘍、横紋筋肉腫、滑膜肉腫</t>
    <rPh sb="0" eb="3">
      <t>エンショウセイ</t>
    </rPh>
    <rPh sb="3" eb="6">
      <t>キンセンイ</t>
    </rPh>
    <rPh sb="6" eb="7">
      <t>メ</t>
    </rPh>
    <rPh sb="7" eb="9">
      <t>サイボウ</t>
    </rPh>
    <rPh sb="9" eb="11">
      <t>シュヨウ</t>
    </rPh>
    <rPh sb="12" eb="15">
      <t>オウモンキン</t>
    </rPh>
    <rPh sb="15" eb="17">
      <t>ニクシュ</t>
    </rPh>
    <rPh sb="18" eb="20">
      <t>カツマク</t>
    </rPh>
    <rPh sb="20" eb="22">
      <t>ニクシュ</t>
    </rPh>
    <phoneticPr fontId="16"/>
  </si>
  <si>
    <t>稀少がんに対して、大量化学療法ー自家造血細胞移植をはじめ、
最先端の化学療法を行っています。</t>
  </si>
  <si>
    <t>小児固形腫瘍の外科治療を担当しています。小児病院の中でも特に小児がん治療に力を入れており、臨床研究グループや他院からの症例コンサルトも受けています。</t>
  </si>
  <si>
    <t>泌尿器科</t>
  </si>
  <si>
    <t>https://www.wch.opho.jp/hospital/department/shounigeka</t>
    <phoneticPr fontId="6"/>
  </si>
  <si>
    <t>腎芽腫、肝細胞癌、成熟奇形腫、神経芽腫、腎癌、未熟奇形腫、卵黄のう腫瘍</t>
    <rPh sb="0" eb="1">
      <t>ジン</t>
    </rPh>
    <rPh sb="1" eb="2">
      <t>メ</t>
    </rPh>
    <rPh sb="2" eb="3">
      <t>シュ</t>
    </rPh>
    <rPh sb="4" eb="8">
      <t>カンサイボウガン</t>
    </rPh>
    <rPh sb="9" eb="14">
      <t>セイジュクキケイシュ</t>
    </rPh>
    <rPh sb="15" eb="19">
      <t>シンケイガシュ</t>
    </rPh>
    <rPh sb="20" eb="22">
      <t>ジンガン</t>
    </rPh>
    <rPh sb="23" eb="28">
      <t>ミジュクキケイシュ</t>
    </rPh>
    <rPh sb="29" eb="31">
      <t>ランオウ</t>
    </rPh>
    <rPh sb="33" eb="35">
      <t>シュヨウ</t>
    </rPh>
    <phoneticPr fontId="77"/>
  </si>
  <si>
    <t>移植関連合併症を軽減する目的と、免疫療法としての移植を目的として、同種移植を骨髄非破壊的前処置で行っています。子どもに対する造血細胞移植実績は全国1位です。</t>
  </si>
  <si>
    <t>血液・腫瘍科
小児がんセンター</t>
    <phoneticPr fontId="6"/>
  </si>
  <si>
    <t>放射線科</t>
    <phoneticPr fontId="6"/>
  </si>
  <si>
    <t>臓器浸潤や腫瘤を形成したものに対して局所照射を行っています。専門スタッフが充分な時間をかけできるだけ正常組織への影響を少なくする照射法を検討し、3次元原体照射（３DCRT）、強度変調放射線治療（IMRT）などの高精度放射線治療を行っています。また必要時には緊急照射や全身照射にも対応しています。</t>
  </si>
  <si>
    <t>放射線治療（リニアック）
放射線治療</t>
    <phoneticPr fontId="6"/>
  </si>
  <si>
    <t>急性リンパ性白血病、T細胞性リンパ芽球性白血病、急性骨髄性白血病、小児期全身性EBV陽性T細胞リンパ増殖異常症、ホジキンリンパ腫、ランゲルハンス細胞組織球症</t>
    <rPh sb="0" eb="2">
      <t>キュウセイ</t>
    </rPh>
    <rPh sb="5" eb="9">
      <t>セイハッケツビョウ</t>
    </rPh>
    <rPh sb="11" eb="14">
      <t>サイボウセイ</t>
    </rPh>
    <rPh sb="17" eb="18">
      <t>メ</t>
    </rPh>
    <rPh sb="18" eb="19">
      <t>キュウ</t>
    </rPh>
    <rPh sb="19" eb="20">
      <t>セイ</t>
    </rPh>
    <rPh sb="20" eb="23">
      <t>ハッケツビョウ</t>
    </rPh>
    <rPh sb="24" eb="32">
      <t>キュウセイコツズイセイハッケツビョウ</t>
    </rPh>
    <rPh sb="36" eb="38">
      <t>ゼンシン</t>
    </rPh>
    <rPh sb="38" eb="39">
      <t>セイ</t>
    </rPh>
    <rPh sb="63" eb="64">
      <t>シュ</t>
    </rPh>
    <rPh sb="72" eb="74">
      <t>サイボウ</t>
    </rPh>
    <rPh sb="74" eb="76">
      <t>ソシキ</t>
    </rPh>
    <rPh sb="76" eb="77">
      <t>タマ</t>
    </rPh>
    <rPh sb="77" eb="78">
      <t>ショウ</t>
    </rPh>
    <phoneticPr fontId="16"/>
  </si>
  <si>
    <t>院内掲示、「小児緩和ケアガイド 小児緩和ケアガイド」出版</t>
    <phoneticPr fontId="6"/>
  </si>
  <si>
    <t xml:space="preserve"> </t>
    <phoneticPr fontId="38"/>
  </si>
  <si>
    <t>QOLサポートチーム</t>
  </si>
  <si>
    <t>作業療法士</t>
  </si>
  <si>
    <t>心理士</t>
  </si>
  <si>
    <t>社会福祉士</t>
    <rPh sb="0" eb="5">
      <t>シャカイフクシシ</t>
    </rPh>
    <phoneticPr fontId="0"/>
  </si>
  <si>
    <t>事務職</t>
    <rPh sb="0" eb="3">
      <t>ジムショク</t>
    </rPh>
    <phoneticPr fontId="0"/>
  </si>
  <si>
    <t>血液内科、腫瘍内科、精神科、集中治療科、循環器内科、麻酔科、小児科（6名）</t>
  </si>
  <si>
    <t>小児看護、がん看護、がん相談（4名）</t>
    <rPh sb="12" eb="14">
      <t>ソウダン</t>
    </rPh>
    <phoneticPr fontId="0"/>
  </si>
  <si>
    <t>小児がん（1名）、小児（1名）</t>
    <rPh sb="9" eb="11">
      <t>ショウニ</t>
    </rPh>
    <rPh sb="13" eb="14">
      <t>メイ</t>
    </rPh>
    <phoneticPr fontId="0"/>
  </si>
  <si>
    <t>小児</t>
  </si>
  <si>
    <t>小児（2名）</t>
  </si>
  <si>
    <t>経営企画</t>
    <rPh sb="0" eb="2">
      <t>ケイエイ</t>
    </rPh>
    <rPh sb="2" eb="4">
      <t>キカク</t>
    </rPh>
    <phoneticPr fontId="0"/>
  </si>
  <si>
    <t>PEACE指導者（1名）、PEACE修了者（2名）</t>
  </si>
  <si>
    <t>CLIC-T（2名）、ELNEC-PPC（2名）、ELNEC-JPPC（1名）</t>
  </si>
  <si>
    <t>https://www.wch.opho.jp/hospital/department/housyasenka/housyasenka09.html
https://www.wch.opho.jp/hospital/department/housyasenka/housyasenka15.html</t>
  </si>
  <si>
    <t>当会主催で当院が関与した
交流会開催の準備を行った</t>
    <rPh sb="13" eb="16">
      <t>コウリュウカイ</t>
    </rPh>
    <rPh sb="16" eb="18">
      <t>カイサイ</t>
    </rPh>
    <rPh sb="19" eb="21">
      <t>ジュンビ</t>
    </rPh>
    <rPh sb="22" eb="23">
      <t>オコナ</t>
    </rPh>
    <phoneticPr fontId="21"/>
  </si>
  <si>
    <t>１は支援学校分教室、栄養管理室の協力が得られている。令和5年度は１名の遠隔学習が実施できた。
２は受講者数が10名を超えるに至っている。
３は病棟カンファレンスで治療進行を把握しながら、支援学校分教室と調整をしている。
４は小児緩和ケアチームの計画に基づいている。
５は病棟看護師および緩和ケアを中心に立案している。患者とその家族からのアンケートをPDCAに反映させている。</t>
    <phoneticPr fontId="72"/>
  </si>
  <si>
    <t>設置あり</t>
  </si>
  <si>
    <t>親と子のとしょかん</t>
  </si>
  <si>
    <t>https://www.wch.opho.jp/mch/01/library.html</t>
    <phoneticPr fontId="21"/>
  </si>
  <si>
    <t>入院中・通院中の方のみ</t>
  </si>
  <si>
    <t>300冊以上</t>
  </si>
  <si>
    <t>制限なし</t>
  </si>
  <si>
    <t>入院中・通院中の方のみ可</t>
  </si>
  <si>
    <t>設置なし</t>
  </si>
  <si>
    <t>外来・病棟・ファミリーハウス</t>
  </si>
  <si>
    <t>病気・治療等の豆知識</t>
  </si>
  <si>
    <t>https://www.wch.opho.jp/hospital/consultation/mamechishiki.html</t>
    <phoneticPr fontId="21"/>
  </si>
  <si>
    <t>50種類以上</t>
  </si>
  <si>
    <t>特に対応職員なく図書を設置　</t>
  </si>
  <si>
    <t>ボランティアが本の整理や追加を行う</t>
  </si>
  <si>
    <t>大阪がん・生殖医療ネットワークに参加しており、精子保存、卵子保存を大阪がん・生殖医療ネットワーク参加施設に依頼して行っている。
小児・A世代の精子保存・卵子保存対応施設の情報を医師、看護師、小児がん相談員、事務員とで情報収集を行い、共有している。
中学生以上の男子、初経後の女子には小児がん相談員が入院時の面談時に「がん治療前の妊孕性・生殖機能温存」のパンフレットを用いて説明を行っている。
化学療法を行う患者・家族に対して、がん看護専門看護師が面談を行っており、その際に妊孕性温存に関する説明を行っている。</t>
    <phoneticPr fontId="72"/>
  </si>
  <si>
    <t>小児造血幹細胞移植看護研修</t>
  </si>
  <si>
    <t>AYAWEEK2024「小児・AYA世代がん経験者のアピアランスケアについて考える」</t>
  </si>
  <si>
    <t>小児造血幹細胞移植の看護が実践できるように以下のプログラムを実施した：小児造血幹細胞移植の概要、移植の看護、移植患者へのリハビリテーション、長期フォローアップ看護、経験者のお話</t>
    <rPh sb="48" eb="50">
      <t>イショク</t>
    </rPh>
    <rPh sb="51" eb="53">
      <t>カンゴ</t>
    </rPh>
    <rPh sb="54" eb="58">
      <t>イショクカンジャ</t>
    </rPh>
    <rPh sb="70" eb="72">
      <t>チョウ</t>
    </rPh>
    <rPh sb="82" eb="85">
      <t>ケイケンシャ</t>
    </rPh>
    <rPh sb="87" eb="88">
      <t>ハナシ</t>
    </rPh>
    <phoneticPr fontId="3"/>
  </si>
  <si>
    <t>小児・AYA世代がん経験者のアピアランスケアに関する取り組む</t>
    <rPh sb="23" eb="24">
      <t>カン</t>
    </rPh>
    <rPh sb="26" eb="27">
      <t>ト</t>
    </rPh>
    <rPh sb="28" eb="29">
      <t>ク</t>
    </rPh>
    <phoneticPr fontId="3"/>
  </si>
  <si>
    <t>③</t>
  </si>
  <si>
    <t>　</t>
    <phoneticPr fontId="6"/>
  </si>
  <si>
    <t>院内掲示、院内誌等に掲載、ホームページに掲載、地域の広報誌で広報</t>
    <phoneticPr fontId="6"/>
  </si>
  <si>
    <t>医療機関のwebサイトに掲載</t>
    <phoneticPr fontId="6"/>
  </si>
  <si>
    <t>大阪府立病院機構　大阪母子医療センター</t>
    <phoneticPr fontId="10"/>
  </si>
  <si>
    <t xml:space="preserve"> </t>
    <phoneticPr fontId="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</si>
</sst>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
    <numFmt numFmtId="177" formatCode="0_ "/>
    <numFmt numFmtId="178" formatCode="#,###"/>
    <numFmt numFmtId="179" formatCode=";;;"/>
    <numFmt numFmtId="180" formatCode="00"/>
    <numFmt numFmtId="181" formatCode="#,##0_ "/>
    <numFmt numFmtId="182" formatCode="[&lt;=999]000;[&lt;=9999]000\-00;000\-0000"/>
    <numFmt numFmtId="183" formatCode="#,##0_);[Red]\(#,##0\)"/>
    <numFmt numFmtId="184" formatCode="&quot;「A」項目の充足状況・・・　&quot;General"/>
    <numFmt numFmtId="185" formatCode="0.0%"/>
  </numFmts>
  <fonts count="10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b/>
      <sz val="12"/>
      <color indexed="8"/>
      <name val="ＭＳ Ｐゴシック"/>
      <family val="3"/>
      <charset val="128"/>
    </font>
    <font>
      <sz val="9"/>
      <color indexed="8"/>
      <name val="ＭＳ Ｐゴシック"/>
      <family val="3"/>
      <charset val="128"/>
    </font>
    <font>
      <sz val="6"/>
      <name val="ＭＳ Ｐゴシック"/>
      <family val="3"/>
      <charset val="128"/>
    </font>
    <font>
      <sz val="11"/>
      <name val="ＭＳ Ｐゴシック"/>
      <family val="3"/>
      <charset val="128"/>
    </font>
    <font>
      <u/>
      <sz val="11"/>
      <name val="ＭＳ Ｐゴシック"/>
      <family val="3"/>
      <charset val="128"/>
    </font>
    <font>
      <sz val="6"/>
      <name val="ＭＳ Ｐゴシック"/>
      <family val="3"/>
      <charset val="128"/>
    </font>
    <font>
      <b/>
      <sz val="10"/>
      <color indexed="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u/>
      <sz val="14"/>
      <name val="ＭＳ Ｐゴシック"/>
      <family val="3"/>
      <charset val="128"/>
    </font>
    <font>
      <sz val="11"/>
      <color indexed="53"/>
      <name val="ＭＳ Ｐゴシック"/>
      <family val="3"/>
      <charset val="128"/>
    </font>
    <font>
      <sz val="7.5"/>
      <name val="ＭＳ Ｐゴシック"/>
      <family val="3"/>
      <charset val="128"/>
    </font>
    <font>
      <b/>
      <u/>
      <sz val="11"/>
      <color indexed="8"/>
      <name val="ＭＳ Ｐゴシック"/>
      <family val="3"/>
      <charset val="128"/>
    </font>
    <font>
      <sz val="6"/>
      <name val="ＭＳ Ｐゴシック"/>
      <family val="3"/>
      <charset val="128"/>
    </font>
    <font>
      <sz val="10"/>
      <color indexed="10"/>
      <name val="ＭＳ Ｐゴシック"/>
      <family val="3"/>
      <charset val="128"/>
    </font>
    <font>
      <b/>
      <u/>
      <sz val="11"/>
      <color indexed="10"/>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60"/>
      <name val="ＭＳ Ｐゴシック"/>
      <family val="3"/>
      <charset val="128"/>
    </font>
    <font>
      <sz val="6"/>
      <name val="ＭＳ Ｐゴシック"/>
      <family val="3"/>
      <charset val="128"/>
    </font>
    <font>
      <b/>
      <sz val="9"/>
      <name val="ＭＳ Ｐゴシック"/>
      <family val="3"/>
      <charset val="128"/>
    </font>
    <font>
      <b/>
      <sz val="11"/>
      <color indexed="10"/>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1"/>
      <color rgb="FF00000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11"/>
      <color rgb="FFFF0000"/>
      <name val="ＭＳ Ｐゴシック"/>
      <family val="3"/>
      <charset val="128"/>
    </font>
    <font>
      <b/>
      <sz val="14"/>
      <color theme="1"/>
      <name val="ＭＳ Ｐゴシック"/>
      <family val="3"/>
      <charset val="128"/>
      <scheme val="minor"/>
    </font>
    <font>
      <b/>
      <u/>
      <sz val="11"/>
      <color rgb="FFC00000"/>
      <name val="ＭＳ Ｐゴシック"/>
      <family val="3"/>
      <charset val="128"/>
    </font>
    <font>
      <b/>
      <sz val="11"/>
      <color rgb="FFC00000"/>
      <name val="ＭＳ Ｐゴシック"/>
      <family val="3"/>
      <charset val="128"/>
    </font>
    <font>
      <b/>
      <sz val="13"/>
      <color rgb="FFFF0000"/>
      <name val="ＭＳ Ｐゴシック"/>
      <family val="3"/>
      <charset val="128"/>
      <scheme val="minor"/>
    </font>
    <font>
      <b/>
      <sz val="11"/>
      <color rgb="FFFF0000"/>
      <name val="ＭＳ Ｐゴシック"/>
      <family val="3"/>
      <charset val="128"/>
      <scheme val="minor"/>
    </font>
    <font>
      <sz val="12"/>
      <color rgb="FFFF0000"/>
      <name val="ＭＳ Ｐゴシック"/>
      <family val="3"/>
      <charset val="128"/>
      <scheme val="minor"/>
    </font>
    <font>
      <b/>
      <u/>
      <sz val="11"/>
      <color rgb="FFFF0000"/>
      <name val="ＭＳ Ｐゴシック"/>
      <family val="3"/>
      <charset val="128"/>
      <scheme val="minor"/>
    </font>
    <font>
      <b/>
      <sz val="11"/>
      <color rgb="FFFF0000"/>
      <name val="ＭＳ Ｐゴシック"/>
      <family val="3"/>
      <charset val="128"/>
    </font>
    <font>
      <sz val="9"/>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u/>
      <sz val="14"/>
      <color theme="1"/>
      <name val="ＭＳ Ｐゴシック"/>
      <family val="3"/>
      <charset val="128"/>
      <scheme val="minor"/>
    </font>
    <font>
      <sz val="9"/>
      <name val="ＭＳ Ｐゴシック"/>
      <family val="3"/>
      <charset val="128"/>
      <scheme val="minor"/>
    </font>
    <font>
      <b/>
      <u/>
      <sz val="14"/>
      <name val="ＭＳ Ｐゴシック"/>
      <family val="3"/>
      <charset val="128"/>
      <scheme val="minor"/>
    </font>
    <font>
      <b/>
      <u/>
      <sz val="11"/>
      <color rgb="FFFF0000"/>
      <name val="ＭＳ Ｐゴシック"/>
      <family val="3"/>
      <charset val="128"/>
    </font>
    <font>
      <sz val="11"/>
      <color rgb="FFFF0000"/>
      <name val="ＭＳ Ｐゴシック"/>
      <family val="3"/>
      <charset val="128"/>
      <scheme val="minor"/>
    </font>
    <font>
      <b/>
      <sz val="10"/>
      <color rgb="FFFF0000"/>
      <name val="ＭＳ Ｐゴシック"/>
      <family val="3"/>
      <charset val="128"/>
      <scheme val="minor"/>
    </font>
    <font>
      <sz val="6"/>
      <name val="ＭＳ Ｐゴシック"/>
      <family val="3"/>
      <charset val="128"/>
      <scheme val="minor"/>
    </font>
    <font>
      <b/>
      <u/>
      <sz val="10"/>
      <color rgb="FFC00000"/>
      <name val="ＭＳ Ｐゴシック"/>
      <family val="3"/>
      <charset val="128"/>
    </font>
    <font>
      <b/>
      <u/>
      <sz val="9"/>
      <color rgb="FFC00000"/>
      <name val="ＭＳ Ｐゴシック"/>
      <family val="3"/>
      <charset val="128"/>
    </font>
    <font>
      <sz val="10"/>
      <color theme="1"/>
      <name val="ＭＳ Ｐゴシック"/>
      <family val="3"/>
      <charset val="128"/>
    </font>
    <font>
      <b/>
      <sz val="11"/>
      <color rgb="FFC00000"/>
      <name val="ＭＳ Ｐゴシック"/>
      <family val="3"/>
      <charset val="128"/>
      <scheme val="minor"/>
    </font>
    <font>
      <b/>
      <sz val="10"/>
      <color rgb="FFC00000"/>
      <name val="ＭＳ Ｐゴシック"/>
      <family val="3"/>
      <charset val="128"/>
    </font>
    <font>
      <b/>
      <sz val="10"/>
      <color rgb="FFC00000"/>
      <name val="ＭＳ Ｐゴシック"/>
      <family val="3"/>
      <charset val="128"/>
      <scheme val="minor"/>
    </font>
    <font>
      <b/>
      <sz val="9"/>
      <color rgb="FFC00000"/>
      <name val="ＭＳ Ｐゴシック"/>
      <family val="3"/>
      <charset val="128"/>
      <scheme val="minor"/>
    </font>
    <font>
      <sz val="11"/>
      <color theme="1"/>
      <name val="ＭＳ Ｐゴシック"/>
      <family val="3"/>
      <charset val="128"/>
    </font>
    <font>
      <sz val="9"/>
      <color rgb="FFFF0000"/>
      <name val="ＭＳ Ｐゴシック"/>
      <family val="3"/>
      <charset val="128"/>
    </font>
    <font>
      <b/>
      <u/>
      <sz val="12"/>
      <name val="ＭＳ Ｐゴシック"/>
      <family val="3"/>
      <charset val="128"/>
      <scheme val="minor"/>
    </font>
    <font>
      <sz val="12"/>
      <name val="ＭＳ Ｐゴシック"/>
      <family val="3"/>
      <charset val="128"/>
      <scheme val="minor"/>
    </font>
    <font>
      <i/>
      <sz val="12"/>
      <color theme="0"/>
      <name val="ＭＳ Ｐゴシック"/>
      <family val="3"/>
      <charset val="128"/>
    </font>
    <font>
      <b/>
      <sz val="10"/>
      <color rgb="FF000000"/>
      <name val="ＭＳ Ｐゴシック"/>
      <family val="3"/>
      <charset val="128"/>
      <scheme val="minor"/>
    </font>
    <font>
      <u/>
      <sz val="11"/>
      <color rgb="FFFF0000"/>
      <name val="ＭＳ Ｐゴシック"/>
      <family val="3"/>
      <charset val="128"/>
    </font>
    <font>
      <u/>
      <sz val="10"/>
      <color rgb="FFFF0000"/>
      <name val="ＭＳ Ｐゴシック"/>
      <family val="3"/>
      <charset val="128"/>
      <scheme val="minor"/>
    </font>
    <font>
      <sz val="11"/>
      <color rgb="FF000000"/>
      <name val="游ゴシック"/>
      <family val="2"/>
      <charset val="128"/>
    </font>
    <font>
      <b/>
      <u/>
      <sz val="14"/>
      <color rgb="FFC00000"/>
      <name val="ＭＳ Ｐゴシック"/>
      <family val="3"/>
      <charset val="128"/>
    </font>
    <font>
      <b/>
      <sz val="8"/>
      <name val="ＭＳ Ｐゴシック"/>
      <family val="3"/>
      <charset val="128"/>
    </font>
    <font>
      <sz val="18"/>
      <color theme="3"/>
      <name val="ＭＳ Ｐゴシック"/>
      <family val="2"/>
      <charset val="128"/>
      <scheme val="major"/>
    </font>
    <font>
      <b/>
      <sz val="11"/>
      <color theme="1"/>
      <name val="ＭＳ ゴシック"/>
      <family val="3"/>
      <charset val="128"/>
    </font>
    <font>
      <sz val="6"/>
      <name val="ＭＳ Ｐゴシック"/>
      <family val="2"/>
      <charset val="128"/>
      <scheme val="minor"/>
    </font>
    <font>
      <sz val="11"/>
      <color theme="1"/>
      <name val="ＭＳ ゴシック"/>
      <family val="3"/>
      <charset val="128"/>
    </font>
    <font>
      <sz val="10"/>
      <color rgb="FFFF0000"/>
      <name val="ＭＳ Ｐゴシック"/>
      <family val="3"/>
      <charset val="128"/>
    </font>
    <font>
      <sz val="11"/>
      <color rgb="FF000000"/>
      <name val="ＭＳ Ｐゴシック"/>
      <family val="3"/>
      <charset val="128"/>
    </font>
    <font>
      <b/>
      <sz val="9"/>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5"/>
      <color theme="3"/>
      <name val="ＭＳ Ｐゴシック"/>
      <family val="2"/>
      <charset val="128"/>
      <scheme val="minor"/>
    </font>
  </fonts>
  <fills count="39">
    <fill>
      <patternFill patternType="none"/>
    </fill>
    <fill>
      <patternFill patternType="gray125"/>
    </fill>
    <fill>
      <patternFill patternType="solid">
        <fgColor indexed="42"/>
      </patternFill>
    </fill>
    <fill>
      <patternFill patternType="solid">
        <fgColor indexed="27"/>
      </patternFill>
    </fill>
    <fill>
      <patternFill patternType="solid">
        <fgColor indexed="47"/>
      </patternFill>
    </fill>
    <fill>
      <patternFill patternType="solid">
        <fgColor indexed="26"/>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65"/>
      </patternFill>
    </fill>
    <fill>
      <patternFill patternType="mediumGray">
        <fgColor indexed="42"/>
        <bgColor indexed="42"/>
      </patternFill>
    </fill>
    <fill>
      <patternFill patternType="mediumGray">
        <fgColor indexed="26"/>
        <bgColor indexed="26"/>
      </patternFill>
    </fill>
    <fill>
      <patternFill patternType="solid">
        <fgColor indexed="22"/>
        <bgColor indexed="64"/>
      </patternFill>
    </fill>
    <fill>
      <patternFill patternType="solid">
        <fgColor indexed="42"/>
        <bgColor indexed="42"/>
      </patternFill>
    </fill>
    <fill>
      <patternFill patternType="solid">
        <fgColor indexed="9"/>
      </patternFill>
    </fill>
    <fill>
      <patternFill patternType="solid">
        <fgColor indexed="27"/>
        <bgColor indexed="41"/>
      </patternFill>
    </fill>
    <fill>
      <patternFill patternType="solid">
        <fgColor indexed="47"/>
        <bgColor indexed="26"/>
      </patternFill>
    </fill>
    <fill>
      <patternFill patternType="solid">
        <fgColor indexed="42"/>
        <bgColor indexed="26"/>
      </patternFill>
    </fill>
    <fill>
      <patternFill patternType="solid">
        <fgColor rgb="FFFFFFCC"/>
      </patternFill>
    </fill>
    <fill>
      <patternFill patternType="solid">
        <fgColor rgb="FFFFCC99"/>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99"/>
        <bgColor indexed="64"/>
      </patternFill>
    </fill>
    <fill>
      <patternFill patternType="solid">
        <fgColor rgb="FFCCFFCC"/>
      </patternFill>
    </fill>
    <fill>
      <patternFill patternType="solid">
        <fgColor rgb="FFCCECFF"/>
        <bgColor indexed="64"/>
      </patternFill>
    </fill>
    <fill>
      <patternFill patternType="solid">
        <fgColor rgb="FFE5F5FF"/>
        <bgColor indexed="64"/>
      </patternFill>
    </fill>
    <fill>
      <patternFill patternType="solid">
        <fgColor rgb="FFCCFFFF"/>
      </patternFill>
    </fill>
    <fill>
      <patternFill patternType="solid">
        <fgColor theme="0"/>
        <bgColor indexed="64"/>
      </patternFill>
    </fill>
    <fill>
      <patternFill patternType="solid">
        <fgColor rgb="FF99CCFF"/>
        <bgColor indexed="64"/>
      </patternFill>
    </fill>
    <fill>
      <patternFill patternType="solid">
        <fgColor rgb="FF66CCFF"/>
        <bgColor indexed="64"/>
      </patternFill>
    </fill>
    <fill>
      <patternFill patternType="solid">
        <fgColor rgb="FFCCCCFF"/>
        <bgColor indexed="64"/>
      </patternFill>
    </fill>
    <fill>
      <patternFill patternType="solid">
        <fgColor rgb="FFCCFFCC"/>
        <bgColor indexed="42"/>
      </patternFill>
    </fill>
    <fill>
      <patternFill patternType="solid">
        <fgColor rgb="FFFFEBFF"/>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rgb="FFFF0000"/>
        <bgColor indexed="64"/>
      </patternFill>
    </fill>
  </fills>
  <borders count="190">
    <border>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hair">
        <color indexed="64"/>
      </right>
      <top/>
      <bottom/>
      <diagonal/>
    </border>
    <border>
      <left/>
      <right/>
      <top/>
      <bottom style="dotted">
        <color indexed="64"/>
      </bottom>
      <diagonal/>
    </border>
    <border>
      <left/>
      <right/>
      <top/>
      <bottom style="hair">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hair">
        <color indexed="64"/>
      </left>
      <right style="medium">
        <color indexed="64"/>
      </right>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hair">
        <color indexed="64"/>
      </left>
      <right style="thin">
        <color indexed="64"/>
      </right>
      <top/>
      <bottom/>
      <diagonal/>
    </border>
    <border>
      <left style="medium">
        <color indexed="64"/>
      </left>
      <right/>
      <top style="hair">
        <color indexed="64"/>
      </top>
      <bottom/>
      <diagonal/>
    </border>
    <border>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top style="medium">
        <color indexed="64"/>
      </top>
      <bottom style="medium">
        <color indexed="64"/>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diagonal/>
    </border>
    <border>
      <left/>
      <right/>
      <top/>
      <bottom style="double">
        <color indexed="64"/>
      </bottom>
      <diagonal/>
    </border>
    <border>
      <left/>
      <right style="thick">
        <color indexed="10"/>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medium">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thin">
        <color indexed="64"/>
      </top>
      <bottom/>
      <diagonal/>
    </border>
    <border>
      <left style="medium">
        <color indexed="64"/>
      </left>
      <right/>
      <top/>
      <bottom style="thin">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ck">
        <color rgb="FFFF0000"/>
      </right>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right/>
      <top style="dotted">
        <color auto="1"/>
      </top>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auto="1"/>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thin">
        <color indexed="64"/>
      </bottom>
      <diagonal style="medium">
        <color indexed="64"/>
      </diagonal>
    </border>
    <border>
      <left style="hair">
        <color indexed="64"/>
      </left>
      <right style="hair">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dashed">
        <color indexed="64"/>
      </bottom>
      <diagonal/>
    </border>
    <border>
      <left style="hair">
        <color indexed="64"/>
      </left>
      <right style="thin">
        <color indexed="64"/>
      </right>
      <top/>
      <bottom style="medium">
        <color indexed="64"/>
      </bottom>
      <diagonal/>
    </border>
    <border>
      <left style="thick">
        <color indexed="10"/>
      </left>
      <right style="thick">
        <color indexed="10"/>
      </right>
      <top style="thick">
        <color indexed="10"/>
      </top>
      <bottom style="thick">
        <color indexed="10"/>
      </bottom>
      <diagonal/>
    </border>
    <border>
      <left/>
      <right style="dotted">
        <color indexed="64"/>
      </right>
      <top/>
      <bottom/>
      <diagonal/>
    </border>
    <border>
      <left style="hair">
        <color indexed="64"/>
      </left>
      <right style="double">
        <color indexed="64"/>
      </right>
      <top/>
      <bottom style="hair">
        <color indexed="64"/>
      </bottom>
      <diagonal/>
    </border>
    <border>
      <left style="hair">
        <color indexed="64"/>
      </left>
      <right style="medium">
        <color indexed="64"/>
      </right>
      <top/>
      <bottom style="medium">
        <color indexed="64"/>
      </bottom>
      <diagonal/>
    </border>
  </borders>
  <cellStyleXfs count="26">
    <xf numFmtId="0" fontId="0" fillId="0" borderId="0">
      <alignment vertical="center"/>
    </xf>
    <xf numFmtId="0" fontId="43" fillId="0" borderId="0" applyNumberFormat="0" applyFill="0" applyBorder="0" applyAlignment="0" applyProtection="0">
      <alignment vertical="center"/>
    </xf>
    <xf numFmtId="0" fontId="17" fillId="0" borderId="0">
      <alignment vertical="center"/>
    </xf>
    <xf numFmtId="0" fontId="9" fillId="0" borderId="0">
      <alignment vertical="center"/>
    </xf>
    <xf numFmtId="0" fontId="42" fillId="0" borderId="0">
      <alignment vertical="center"/>
    </xf>
    <xf numFmtId="38" fontId="42" fillId="0" borderId="0" applyFont="0" applyFill="0" applyBorder="0" applyAlignment="0" applyProtection="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07">
    <xf numFmtId="0" fontId="0" fillId="0" borderId="0" xfId="0">
      <alignment vertical="center"/>
    </xf>
    <xf numFmtId="0" fontId="0" fillId="22" borderId="6" xfId="0" applyFill="1" applyBorder="1" applyAlignment="1" applyProtection="1">
      <alignment horizontal="center" vertical="center"/>
      <protection locked="0"/>
    </xf>
    <xf numFmtId="0" fontId="49" fillId="21" borderId="6" xfId="0" applyFont="1" applyFill="1" applyBorder="1" applyAlignment="1" applyProtection="1">
      <alignment horizontal="left" vertical="center" wrapText="1"/>
      <protection locked="0"/>
    </xf>
    <xf numFmtId="0" fontId="0" fillId="24" borderId="6" xfId="0" applyFill="1" applyBorder="1" applyAlignment="1" applyProtection="1">
      <alignment horizontal="center" vertical="center"/>
      <protection locked="0"/>
    </xf>
    <xf numFmtId="0" fontId="0" fillId="24" borderId="6" xfId="0" applyFill="1" applyBorder="1" applyAlignment="1" applyProtection="1">
      <alignment horizontal="center" vertical="center" wrapText="1"/>
      <protection locked="0"/>
    </xf>
    <xf numFmtId="0" fontId="49" fillId="24" borderId="6" xfId="0" applyFont="1" applyFill="1" applyBorder="1" applyAlignment="1" applyProtection="1">
      <alignment horizontal="center" vertical="center" wrapText="1"/>
      <protection locked="0"/>
    </xf>
    <xf numFmtId="0" fontId="5" fillId="24" borderId="6" xfId="0" applyFont="1" applyFill="1" applyBorder="1" applyAlignment="1" applyProtection="1">
      <alignment horizontal="center" vertical="center"/>
      <protection locked="0"/>
    </xf>
    <xf numFmtId="176" fontId="0" fillId="21" borderId="6" xfId="0" applyNumberForma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protection locked="0"/>
    </xf>
    <xf numFmtId="0" fontId="9" fillId="24" borderId="6"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11" fillId="24" borderId="6"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wrapText="1"/>
      <protection locked="0"/>
    </xf>
    <xf numFmtId="0" fontId="11" fillId="12" borderId="6" xfId="0" applyFont="1" applyFill="1" applyBorder="1" applyAlignment="1" applyProtection="1">
      <alignment horizontal="left" vertical="center" wrapText="1"/>
      <protection locked="0"/>
    </xf>
    <xf numFmtId="181" fontId="0" fillId="22" borderId="6" xfId="0" applyNumberFormat="1" applyFill="1" applyBorder="1" applyAlignment="1" applyProtection="1">
      <alignment horizontal="center" vertical="center"/>
      <protection locked="0"/>
    </xf>
    <xf numFmtId="180" fontId="0" fillId="22" borderId="6" xfId="0" applyNumberFormat="1" applyFill="1" applyBorder="1" applyAlignment="1" applyProtection="1">
      <alignment horizontal="center" vertical="center"/>
      <protection locked="0"/>
    </xf>
    <xf numFmtId="0" fontId="9" fillId="20" borderId="6"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shrinkToFit="1"/>
      <protection locked="0"/>
    </xf>
    <xf numFmtId="181" fontId="0" fillId="22" borderId="49" xfId="0" applyNumberFormat="1" applyFill="1" applyBorder="1" applyAlignment="1" applyProtection="1">
      <alignment horizontal="center" vertical="center"/>
      <protection locked="0"/>
    </xf>
    <xf numFmtId="181" fontId="48" fillId="22" borderId="6" xfId="0" applyNumberFormat="1" applyFont="1" applyFill="1" applyBorder="1" applyAlignment="1" applyProtection="1">
      <alignment horizontal="center" vertical="center"/>
      <protection locked="0"/>
    </xf>
    <xf numFmtId="181" fontId="9" fillId="3" borderId="6" xfId="0" applyNumberFormat="1" applyFont="1" applyFill="1" applyBorder="1" applyAlignment="1" applyProtection="1">
      <alignment horizontal="center" vertical="center"/>
      <protection locked="0"/>
    </xf>
    <xf numFmtId="183" fontId="50" fillId="22" borderId="6" xfId="0" applyNumberFormat="1" applyFont="1" applyFill="1" applyBorder="1" applyAlignment="1" applyProtection="1">
      <alignment horizontal="center" vertical="center"/>
      <protection locked="0"/>
    </xf>
    <xf numFmtId="183" fontId="49" fillId="22" borderId="6" xfId="0" applyNumberFormat="1" applyFont="1" applyFill="1" applyBorder="1" applyAlignment="1" applyProtection="1">
      <alignment horizontal="center" vertical="center" shrinkToFit="1"/>
      <protection locked="0"/>
    </xf>
    <xf numFmtId="0" fontId="0" fillId="24" borderId="6" xfId="0" applyFill="1" applyBorder="1" applyAlignment="1" applyProtection="1">
      <alignment horizontal="center" vertical="center" shrinkToFit="1"/>
      <protection locked="0"/>
    </xf>
    <xf numFmtId="182" fontId="0" fillId="21" borderId="6" xfId="0" applyNumberForma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181" fontId="5" fillId="16" borderId="6" xfId="0" applyNumberFormat="1" applyFont="1" applyFill="1" applyBorder="1" applyAlignment="1" applyProtection="1">
      <alignment horizontal="center" vertical="center" shrinkToFit="1"/>
      <protection locked="0"/>
    </xf>
    <xf numFmtId="0" fontId="23" fillId="4" borderId="6" xfId="0" applyFont="1" applyFill="1" applyBorder="1" applyAlignment="1" applyProtection="1">
      <alignment horizontal="center" vertical="center" wrapText="1" shrinkToFit="1"/>
      <protection locked="0"/>
    </xf>
    <xf numFmtId="181" fontId="9" fillId="3" borderId="31" xfId="0" applyNumberFormat="1" applyFont="1" applyFill="1" applyBorder="1" applyAlignment="1" applyProtection="1">
      <alignment horizontal="center" vertical="center"/>
      <protection locked="0"/>
    </xf>
    <xf numFmtId="0" fontId="11" fillId="24" borderId="6" xfId="0" applyFont="1" applyFill="1" applyBorder="1" applyAlignment="1" applyProtection="1">
      <alignment horizontal="center" vertical="center"/>
      <protection locked="0"/>
    </xf>
    <xf numFmtId="0" fontId="13" fillId="24" borderId="6" xfId="0" applyFont="1" applyFill="1" applyBorder="1" applyAlignment="1" applyProtection="1">
      <alignment horizontal="center" vertical="center" shrinkToFit="1"/>
      <protection locked="0"/>
    </xf>
    <xf numFmtId="0" fontId="11" fillId="24" borderId="92" xfId="0" applyFont="1" applyFill="1" applyBorder="1" applyAlignment="1" applyProtection="1">
      <alignment horizontal="center" vertical="center"/>
      <protection locked="0"/>
    </xf>
    <xf numFmtId="0" fontId="15" fillId="5" borderId="6" xfId="0" applyFont="1" applyFill="1" applyBorder="1" applyAlignment="1" applyProtection="1">
      <alignment horizontal="left" vertical="center" wrapText="1" shrinkToFit="1"/>
      <protection locked="0"/>
    </xf>
    <xf numFmtId="0" fontId="13" fillId="5" borderId="6" xfId="1" applyFont="1" applyFill="1" applyBorder="1" applyAlignment="1" applyProtection="1">
      <alignment horizontal="left" vertical="center" wrapText="1" shrinkToFit="1"/>
      <protection locked="0"/>
    </xf>
    <xf numFmtId="0" fontId="0" fillId="21" borderId="92" xfId="0" applyFill="1" applyBorder="1" applyAlignment="1" applyProtection="1">
      <alignment vertical="center" shrinkToFit="1"/>
      <protection locked="0"/>
    </xf>
    <xf numFmtId="0" fontId="5" fillId="17" borderId="48" xfId="0" applyFont="1" applyFill="1" applyBorder="1" applyAlignment="1" applyProtection="1">
      <alignment horizontal="center" vertical="center" wrapText="1" shrinkToFit="1"/>
      <protection locked="0"/>
    </xf>
    <xf numFmtId="0" fontId="9" fillId="13" borderId="38" xfId="0" applyFont="1" applyFill="1" applyBorder="1" applyAlignment="1" applyProtection="1">
      <alignment horizontal="left" vertical="center"/>
      <protection locked="0"/>
    </xf>
    <xf numFmtId="0" fontId="0" fillId="28" borderId="6" xfId="0"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wrapText="1"/>
      <protection locked="0"/>
    </xf>
    <xf numFmtId="0" fontId="0" fillId="24" borderId="49" xfId="0" applyFill="1" applyBorder="1" applyAlignment="1" applyProtection="1">
      <alignment horizontal="center" vertical="center"/>
      <protection locked="0"/>
    </xf>
    <xf numFmtId="0" fontId="17" fillId="8" borderId="6" xfId="0" applyFont="1" applyFill="1" applyBorder="1" applyAlignment="1" applyProtection="1">
      <alignment horizontal="center" vertical="center"/>
      <protection locked="0"/>
    </xf>
    <xf numFmtId="0" fontId="11" fillId="24" borderId="49" xfId="0" applyFont="1" applyFill="1" applyBorder="1" applyAlignment="1" applyProtection="1">
      <alignment horizontal="center" vertical="center"/>
      <protection locked="0"/>
    </xf>
    <xf numFmtId="0" fontId="11" fillId="24" borderId="31" xfId="0" applyFont="1" applyFill="1" applyBorder="1" applyAlignment="1" applyProtection="1">
      <alignment horizontal="center" vertical="center"/>
      <protection locked="0"/>
    </xf>
    <xf numFmtId="0" fontId="11" fillId="20" borderId="6" xfId="0" applyFont="1" applyFill="1" applyBorder="1" applyAlignment="1" applyProtection="1">
      <alignment horizontal="center" vertical="center"/>
      <protection locked="0"/>
    </xf>
    <xf numFmtId="0" fontId="0" fillId="24" borderId="31" xfId="0" applyFill="1" applyBorder="1" applyAlignment="1" applyProtection="1">
      <alignment horizontal="center" vertical="center"/>
      <protection locked="0"/>
    </xf>
    <xf numFmtId="0" fontId="9" fillId="20" borderId="49" xfId="0" applyFont="1" applyFill="1" applyBorder="1" applyAlignment="1" applyProtection="1">
      <alignment horizontal="center" vertical="center"/>
      <protection locked="0"/>
    </xf>
    <xf numFmtId="0" fontId="23" fillId="4" borderId="6" xfId="0" applyFont="1" applyFill="1" applyBorder="1" applyAlignment="1" applyProtection="1">
      <alignment horizontal="center" vertical="center" shrinkToFit="1"/>
      <protection locked="0"/>
    </xf>
    <xf numFmtId="0" fontId="23" fillId="21" borderId="48" xfId="0" applyFont="1" applyFill="1" applyBorder="1" applyAlignment="1" applyProtection="1">
      <alignment vertical="center" wrapText="1"/>
      <protection locked="0"/>
    </xf>
    <xf numFmtId="0" fontId="23" fillId="5" borderId="6" xfId="0" applyFont="1" applyFill="1" applyBorder="1" applyAlignment="1" applyProtection="1">
      <alignment horizontal="center" vertical="center" wrapText="1"/>
      <protection locked="0"/>
    </xf>
    <xf numFmtId="0" fontId="13" fillId="21" borderId="6" xfId="0" applyFont="1" applyFill="1" applyBorder="1" applyAlignment="1" applyProtection="1">
      <alignment horizontal="left" vertical="center" wrapText="1"/>
      <protection locked="0"/>
    </xf>
    <xf numFmtId="181" fontId="15" fillId="22" borderId="114" xfId="0" applyNumberFormat="1" applyFont="1" applyFill="1" applyBorder="1" applyAlignment="1" applyProtection="1">
      <alignment horizontal="center" vertical="center"/>
      <protection locked="0"/>
    </xf>
    <xf numFmtId="0" fontId="15" fillId="21" borderId="114" xfId="0" applyFont="1" applyFill="1" applyBorder="1" applyAlignment="1" applyProtection="1">
      <alignment horizontal="left" vertical="center" wrapText="1"/>
      <protection locked="0"/>
    </xf>
    <xf numFmtId="0" fontId="42" fillId="0" borderId="0" xfId="4" applyAlignment="1">
      <alignment horizontal="left" vertical="center"/>
    </xf>
    <xf numFmtId="0" fontId="56" fillId="0" borderId="57" xfId="4" applyFont="1" applyBorder="1">
      <alignment vertical="center"/>
    </xf>
    <xf numFmtId="0" fontId="42" fillId="0" borderId="58" xfId="4" applyBorder="1" applyAlignment="1">
      <alignment horizontal="left" vertical="center"/>
    </xf>
    <xf numFmtId="0" fontId="46" fillId="26" borderId="59" xfId="4" applyFont="1" applyFill="1" applyBorder="1" applyAlignment="1">
      <alignment horizontal="center" vertical="center"/>
    </xf>
    <xf numFmtId="0" fontId="44" fillId="26" borderId="60" xfId="4" applyFont="1" applyFill="1" applyBorder="1" applyAlignment="1">
      <alignment horizontal="left" vertical="center"/>
    </xf>
    <xf numFmtId="0" fontId="42" fillId="26" borderId="60" xfId="4" applyFill="1" applyBorder="1" applyAlignment="1">
      <alignment horizontal="left" vertical="center"/>
    </xf>
    <xf numFmtId="0" fontId="42" fillId="26" borderId="61" xfId="4" applyFill="1" applyBorder="1" applyAlignment="1">
      <alignment horizontal="left" vertical="center"/>
    </xf>
    <xf numFmtId="0" fontId="42" fillId="0" borderId="43" xfId="4" applyBorder="1" applyAlignment="1">
      <alignment horizontal="left" vertical="center"/>
    </xf>
    <xf numFmtId="0" fontId="42" fillId="0" borderId="0" xfId="4" applyAlignment="1">
      <alignment horizontal="center" vertical="center"/>
    </xf>
    <xf numFmtId="0" fontId="42" fillId="0" borderId="0" xfId="4" applyAlignment="1">
      <alignment horizontal="left" vertical="center" wrapText="1"/>
    </xf>
    <xf numFmtId="0" fontId="42" fillId="0" borderId="19" xfId="4" applyBorder="1" applyAlignment="1">
      <alignment horizontal="left" vertical="center"/>
    </xf>
    <xf numFmtId="0" fontId="45" fillId="0" borderId="0" xfId="4" applyFont="1" applyAlignment="1">
      <alignment horizontal="left" vertical="center"/>
    </xf>
    <xf numFmtId="0" fontId="45" fillId="0" borderId="0" xfId="4" applyFont="1" applyAlignment="1">
      <alignment horizontal="left" vertical="center" wrapText="1"/>
    </xf>
    <xf numFmtId="0" fontId="45" fillId="0" borderId="43" xfId="4" applyFont="1" applyBorder="1" applyAlignment="1">
      <alignment horizontal="left" vertical="center"/>
    </xf>
    <xf numFmtId="0" fontId="45" fillId="0" borderId="0" xfId="4" applyFont="1" applyAlignment="1">
      <alignment horizontal="center" vertical="center" wrapText="1"/>
    </xf>
    <xf numFmtId="0" fontId="45" fillId="0" borderId="19" xfId="4" applyFont="1" applyBorder="1" applyAlignment="1">
      <alignment horizontal="left" vertical="center"/>
    </xf>
    <xf numFmtId="0" fontId="42" fillId="0" borderId="0" xfId="4" applyAlignment="1">
      <alignment horizontal="center" vertical="center" wrapText="1"/>
    </xf>
    <xf numFmtId="0" fontId="60" fillId="0" borderId="0" xfId="4" applyFont="1" applyAlignment="1">
      <alignment horizontal="left" vertical="center" wrapText="1"/>
    </xf>
    <xf numFmtId="0" fontId="46" fillId="26" borderId="43" xfId="4" applyFont="1" applyFill="1" applyBorder="1" applyAlignment="1">
      <alignment horizontal="center" vertical="center"/>
    </xf>
    <xf numFmtId="0" fontId="44" fillId="26" borderId="0" xfId="4" applyFont="1" applyFill="1" applyAlignment="1">
      <alignment horizontal="left" vertical="center"/>
    </xf>
    <xf numFmtId="0" fontId="42" fillId="26" borderId="0" xfId="4" applyFill="1" applyAlignment="1">
      <alignment horizontal="left" vertical="center"/>
    </xf>
    <xf numFmtId="0" fontId="42" fillId="26" borderId="19" xfId="4" applyFill="1" applyBorder="1" applyAlignment="1">
      <alignment horizontal="left" vertical="center"/>
    </xf>
    <xf numFmtId="0" fontId="46" fillId="0" borderId="43" xfId="4" applyFont="1" applyBorder="1" applyAlignment="1">
      <alignment horizontal="left" vertical="center"/>
    </xf>
    <xf numFmtId="0" fontId="42" fillId="0" borderId="0" xfId="4">
      <alignment vertical="center"/>
    </xf>
    <xf numFmtId="0" fontId="42" fillId="27" borderId="43" xfId="4" applyFill="1" applyBorder="1" applyAlignment="1">
      <alignment horizontal="left" vertical="center"/>
    </xf>
    <xf numFmtId="0" fontId="42" fillId="27" borderId="0" xfId="4" applyFill="1" applyAlignment="1">
      <alignment horizontal="center" vertical="center"/>
    </xf>
    <xf numFmtId="0" fontId="42" fillId="27" borderId="0" xfId="4" applyFill="1" applyAlignment="1">
      <alignment horizontal="left" vertical="center"/>
    </xf>
    <xf numFmtId="0" fontId="42" fillId="27" borderId="19" xfId="4" applyFill="1" applyBorder="1" applyAlignment="1">
      <alignment horizontal="left" vertical="center"/>
    </xf>
    <xf numFmtId="0" fontId="70" fillId="0" borderId="0" xfId="4" applyFont="1" applyAlignment="1">
      <alignment horizontal="left" vertical="center"/>
    </xf>
    <xf numFmtId="0" fontId="42" fillId="0" borderId="0" xfId="4" applyAlignment="1">
      <alignment vertical="center" wrapText="1"/>
    </xf>
    <xf numFmtId="0" fontId="59" fillId="0" borderId="0" xfId="4" applyFont="1">
      <alignment vertical="center"/>
    </xf>
    <xf numFmtId="0" fontId="0" fillId="0" borderId="0" xfId="4" applyFont="1" applyAlignment="1">
      <alignment horizontal="left" vertical="center"/>
    </xf>
    <xf numFmtId="0" fontId="42" fillId="21" borderId="6" xfId="4" applyFill="1" applyBorder="1" applyAlignment="1">
      <alignment horizontal="center" vertical="center" shrinkToFit="1"/>
    </xf>
    <xf numFmtId="181" fontId="42" fillId="22" borderId="6" xfId="4" applyNumberFormat="1" applyFill="1" applyBorder="1" applyAlignment="1">
      <alignment horizontal="center" vertical="center"/>
    </xf>
    <xf numFmtId="0" fontId="42" fillId="24" borderId="6" xfId="4" applyFill="1" applyBorder="1" applyAlignment="1">
      <alignment horizontal="center" vertical="center"/>
    </xf>
    <xf numFmtId="0" fontId="42" fillId="27" borderId="0" xfId="4" applyFill="1" applyAlignment="1">
      <alignment horizontal="center" vertical="center" wrapText="1"/>
    </xf>
    <xf numFmtId="0" fontId="42" fillId="27" borderId="0" xfId="4" applyFill="1">
      <alignment vertical="center"/>
    </xf>
    <xf numFmtId="0" fontId="0" fillId="0" borderId="0" xfId="4" applyFont="1">
      <alignment vertical="center"/>
    </xf>
    <xf numFmtId="0" fontId="42" fillId="0" borderId="34" xfId="4" applyBorder="1" applyAlignment="1">
      <alignment horizontal="left" vertical="center"/>
    </xf>
    <xf numFmtId="0" fontId="42" fillId="0" borderId="30" xfId="4" applyBorder="1" applyAlignment="1">
      <alignment horizontal="center" vertical="center" wrapText="1"/>
    </xf>
    <xf numFmtId="0" fontId="0" fillId="0" borderId="30" xfId="4" applyFont="1" applyBorder="1" applyAlignment="1">
      <alignment horizontal="left" vertical="center"/>
    </xf>
    <xf numFmtId="0" fontId="42" fillId="0" borderId="30" xfId="4" applyBorder="1" applyAlignment="1">
      <alignment horizontal="left" vertical="center"/>
    </xf>
    <xf numFmtId="0" fontId="42" fillId="0" borderId="30" xfId="4" applyBorder="1" applyAlignment="1">
      <alignment vertical="center" wrapText="1"/>
    </xf>
    <xf numFmtId="0" fontId="42" fillId="0" borderId="62" xfId="4" applyBorder="1" applyAlignment="1">
      <alignment horizontal="left" vertical="center"/>
    </xf>
    <xf numFmtId="179" fontId="17" fillId="0" borderId="0" xfId="2" applyNumberFormat="1">
      <alignment vertical="center"/>
    </xf>
    <xf numFmtId="0" fontId="9" fillId="5" borderId="6" xfId="2" applyFont="1" applyFill="1" applyBorder="1" applyAlignment="1" applyProtection="1">
      <alignment horizontal="center" vertical="center" wrapText="1"/>
      <protection locked="0"/>
    </xf>
    <xf numFmtId="183" fontId="50" fillId="22" borderId="184" xfId="0" applyNumberFormat="1" applyFont="1" applyFill="1" applyBorder="1" applyAlignment="1" applyProtection="1">
      <alignment horizontal="center" vertical="center"/>
      <protection locked="0"/>
    </xf>
    <xf numFmtId="0" fontId="84" fillId="10" borderId="0" xfId="1" applyFont="1" applyFill="1" applyAlignment="1" applyProtection="1">
      <alignment vertical="center"/>
    </xf>
    <xf numFmtId="0" fontId="9" fillId="29" borderId="6" xfId="0" applyFont="1" applyFill="1" applyBorder="1" applyAlignment="1" applyProtection="1">
      <alignment horizontal="center" vertical="center" wrapText="1"/>
      <protection locked="0"/>
    </xf>
    <xf numFmtId="0" fontId="17" fillId="8" borderId="31" xfId="0" applyFont="1" applyFill="1" applyBorder="1" applyAlignment="1" applyProtection="1">
      <alignment horizontal="center" vertical="center"/>
      <protection locked="0"/>
    </xf>
    <xf numFmtId="0" fontId="13" fillId="5" borderId="49" xfId="0" applyFont="1" applyFill="1" applyBorder="1" applyAlignment="1" applyProtection="1">
      <alignment horizontal="left" vertical="center" wrapText="1" shrinkToFit="1"/>
      <protection locked="0"/>
    </xf>
    <xf numFmtId="0" fontId="13" fillId="5" borderId="6" xfId="0" applyFont="1" applyFill="1" applyBorder="1" applyAlignment="1" applyProtection="1">
      <alignment horizontal="left" vertical="center" wrapText="1" shrinkToFit="1"/>
      <protection locked="0"/>
    </xf>
    <xf numFmtId="0" fontId="94" fillId="0" borderId="0" xfId="6" applyFont="1">
      <alignment vertical="center"/>
    </xf>
    <xf numFmtId="0" fontId="94" fillId="0" borderId="0" xfId="6" applyFont="1" applyAlignment="1">
      <alignment vertical="center" wrapText="1"/>
    </xf>
    <xf numFmtId="0" fontId="94" fillId="0" borderId="0" xfId="6" applyFont="1" applyAlignment="1">
      <alignment horizontal="center" vertical="center"/>
    </xf>
    <xf numFmtId="0" fontId="94" fillId="0" borderId="6" xfId="6" applyFont="1" applyBorder="1">
      <alignment vertical="center"/>
    </xf>
    <xf numFmtId="0" fontId="94" fillId="0" borderId="6" xfId="6" applyFont="1" applyBorder="1" applyAlignment="1">
      <alignment horizontal="center" vertical="center"/>
    </xf>
    <xf numFmtId="0" fontId="92" fillId="37" borderId="6" xfId="6" applyFont="1" applyFill="1" applyBorder="1" applyAlignment="1">
      <alignment horizontal="center" vertical="center"/>
    </xf>
    <xf numFmtId="0" fontId="92" fillId="37" borderId="6" xfId="6" applyFont="1" applyFill="1" applyBorder="1" applyAlignment="1">
      <alignment horizontal="center" vertical="center" wrapText="1"/>
    </xf>
    <xf numFmtId="0" fontId="94" fillId="0" borderId="6" xfId="6" applyFont="1" applyBorder="1" applyAlignment="1">
      <alignment vertical="center" wrapText="1"/>
    </xf>
    <xf numFmtId="177" fontId="9" fillId="22" borderId="6" xfId="0" applyNumberFormat="1" applyFont="1" applyFill="1" applyBorder="1" applyAlignment="1" applyProtection="1">
      <alignment horizontal="center" vertical="center"/>
      <protection locked="0"/>
    </xf>
    <xf numFmtId="0" fontId="9" fillId="5" borderId="92" xfId="0" applyFont="1" applyFill="1" applyBorder="1" applyAlignment="1" applyProtection="1">
      <alignment horizontal="left" vertical="center" wrapText="1"/>
      <protection locked="0"/>
    </xf>
    <xf numFmtId="0" fontId="9" fillId="5" borderId="6" xfId="2" applyFont="1" applyFill="1" applyBorder="1" applyAlignment="1" applyProtection="1">
      <alignment horizontal="left" vertical="center" wrapText="1"/>
      <protection locked="0"/>
    </xf>
    <xf numFmtId="0" fontId="5" fillId="4" borderId="186" xfId="0" applyFont="1" applyFill="1" applyBorder="1" applyAlignment="1">
      <alignment horizontal="center" vertical="center"/>
    </xf>
    <xf numFmtId="0" fontId="5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9" fillId="0" borderId="187" xfId="0" applyFont="1" applyBorder="1">
      <alignment vertical="center"/>
    </xf>
    <xf numFmtId="0" fontId="9" fillId="13" borderId="37" xfId="0" applyFont="1" applyFill="1" applyBorder="1" applyAlignment="1">
      <alignment horizontal="left" vertical="center"/>
    </xf>
    <xf numFmtId="0" fontId="0" fillId="0" borderId="11" xfId="0" applyBorder="1" applyAlignment="1">
      <alignment horizontal="center" vertical="center"/>
    </xf>
    <xf numFmtId="0" fontId="0" fillId="0" borderId="8" xfId="0" applyBorder="1" applyAlignment="1">
      <alignment horizontal="center" vertical="center"/>
    </xf>
    <xf numFmtId="0" fontId="44" fillId="0" borderId="8" xfId="0" applyFont="1" applyBorder="1">
      <alignment vertical="center"/>
    </xf>
    <xf numFmtId="0" fontId="44" fillId="0" borderId="14" xfId="0" applyFont="1" applyBorder="1">
      <alignment vertical="center"/>
    </xf>
    <xf numFmtId="0" fontId="90" fillId="0" borderId="11" xfId="0" applyFont="1" applyBorder="1" applyAlignment="1">
      <alignment horizontal="center" vertical="center"/>
    </xf>
    <xf numFmtId="0" fontId="0" fillId="0" borderId="14" xfId="0" applyBorder="1" applyAlignment="1">
      <alignment horizontal="left" vertical="center" indent="2"/>
    </xf>
    <xf numFmtId="0" fontId="0" fillId="0" borderId="21" xfId="0" applyBorder="1" applyAlignment="1">
      <alignment horizontal="center" vertical="center"/>
    </xf>
    <xf numFmtId="0" fontId="0" fillId="0" borderId="13" xfId="0" applyBorder="1" applyAlignment="1">
      <alignment horizontal="left" vertical="center"/>
    </xf>
    <xf numFmtId="178" fontId="90" fillId="0" borderId="10" xfId="0" applyNumberFormat="1" applyFont="1" applyBorder="1" applyAlignment="1">
      <alignment horizontal="center" vertical="center"/>
    </xf>
    <xf numFmtId="0" fontId="0" fillId="0" borderId="8" xfId="0" applyBorder="1" applyAlignment="1">
      <alignment horizontal="left" vertical="center" indent="2"/>
    </xf>
    <xf numFmtId="0" fontId="0" fillId="0" borderId="10" xfId="0" applyBorder="1" applyAlignment="1">
      <alignment horizontal="center" vertical="center"/>
    </xf>
    <xf numFmtId="0" fontId="0" fillId="0" borderId="14" xfId="0" applyBorder="1" applyAlignment="1">
      <alignment horizontal="left" vertical="center"/>
    </xf>
    <xf numFmtId="0" fontId="0" fillId="0" borderId="22" xfId="0" applyBorder="1" applyAlignment="1">
      <alignment horizontal="center" vertical="center"/>
    </xf>
    <xf numFmtId="0" fontId="0" fillId="0" borderId="23" xfId="0" applyBorder="1">
      <alignment vertical="center"/>
    </xf>
    <xf numFmtId="0" fontId="44" fillId="0" borderId="8" xfId="0" applyFont="1" applyBorder="1" applyAlignment="1">
      <alignment horizontal="left"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0" xfId="0" applyBorder="1">
      <alignment vertical="center"/>
    </xf>
    <xf numFmtId="178" fontId="17" fillId="34" borderId="9" xfId="0" applyNumberFormat="1" applyFont="1" applyFill="1" applyBorder="1" applyAlignment="1">
      <alignment horizontal="center" vertical="center"/>
    </xf>
    <xf numFmtId="0" fontId="0" fillId="0" borderId="10" xfId="0" applyBorder="1" applyAlignment="1">
      <alignment horizontal="left" vertical="center"/>
    </xf>
    <xf numFmtId="0" fontId="0" fillId="0" borderId="10" xfId="0" applyBorder="1" applyAlignment="1">
      <alignment horizontal="left" vertical="center" wrapText="1"/>
    </xf>
    <xf numFmtId="0" fontId="45" fillId="0" borderId="10" xfId="0" applyFont="1" applyBorder="1" applyAlignment="1">
      <alignment horizontal="left" vertical="center"/>
    </xf>
    <xf numFmtId="0" fontId="0" fillId="0" borderId="188" xfId="0" applyBorder="1" applyAlignment="1">
      <alignment horizontal="center" vertical="center"/>
    </xf>
    <xf numFmtId="0" fontId="0" fillId="0" borderId="187" xfId="0" applyBorder="1">
      <alignment vertical="center"/>
    </xf>
    <xf numFmtId="0" fontId="49" fillId="0" borderId="38"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49" fillId="0" borderId="39"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49" fillId="10" borderId="3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29" borderId="39" xfId="0" applyFont="1" applyFill="1" applyBorder="1" applyAlignment="1" applyProtection="1">
      <alignment horizontal="left" vertical="center"/>
      <protection locked="0"/>
    </xf>
    <xf numFmtId="0" fontId="9" fillId="0" borderId="38" xfId="2" applyFont="1" applyBorder="1" applyAlignment="1" applyProtection="1">
      <alignment horizontal="left" vertical="center"/>
      <protection locked="0"/>
    </xf>
    <xf numFmtId="0" fontId="9" fillId="0" borderId="39" xfId="2" applyFont="1" applyBorder="1" applyAlignment="1" applyProtection="1">
      <alignment horizontal="left" vertical="center"/>
      <protection locked="0"/>
    </xf>
    <xf numFmtId="0" fontId="9" fillId="10" borderId="38" xfId="0" applyFont="1" applyFill="1" applyBorder="1" applyAlignment="1" applyProtection="1">
      <alignment horizontal="left" vertical="center"/>
      <protection locked="0"/>
    </xf>
    <xf numFmtId="0" fontId="84" fillId="10" borderId="0" xfId="1" applyFont="1" applyFill="1" applyAlignment="1" applyProtection="1">
      <alignment horizontal="left" vertical="center"/>
    </xf>
    <xf numFmtId="0" fontId="9" fillId="0" borderId="38" xfId="0" applyFont="1" applyBorder="1" applyAlignment="1" applyProtection="1">
      <alignment horizontal="left" vertical="center"/>
      <protection locked="0"/>
    </xf>
    <xf numFmtId="0" fontId="49" fillId="0" borderId="38" xfId="0" applyFont="1" applyBorder="1" applyAlignment="1">
      <alignment horizontal="left" vertical="center"/>
    </xf>
    <xf numFmtId="178" fontId="0" fillId="0" borderId="0" xfId="0" applyNumberFormat="1">
      <alignment vertical="center"/>
    </xf>
    <xf numFmtId="178" fontId="74" fillId="0" borderId="0" xfId="0" applyNumberFormat="1" applyFont="1" applyAlignment="1">
      <alignment vertical="top" wrapText="1"/>
    </xf>
    <xf numFmtId="0" fontId="0" fillId="29" borderId="0" xfId="0" applyFill="1" applyAlignment="1">
      <alignment horizontal="center" vertical="center"/>
    </xf>
    <xf numFmtId="178" fontId="0" fillId="0" borderId="0" xfId="0" applyNumberFormat="1" applyAlignment="1">
      <alignment horizontal="left" vertical="center" shrinkToFit="1"/>
    </xf>
    <xf numFmtId="0" fontId="0" fillId="29" borderId="0" xfId="0" applyFill="1">
      <alignment vertical="center"/>
    </xf>
    <xf numFmtId="178" fontId="17" fillId="0" borderId="7" xfId="0" applyNumberFormat="1" applyFont="1"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178" fontId="17" fillId="0" borderId="0" xfId="0" applyNumberFormat="1" applyFont="1" applyAlignment="1">
      <alignment horizontal="center" vertical="center"/>
    </xf>
    <xf numFmtId="0" fontId="45" fillId="0" borderId="0" xfId="0" applyFont="1" applyAlignment="1">
      <alignment horizontal="left" vertical="center"/>
    </xf>
    <xf numFmtId="0" fontId="45" fillId="0" borderId="0" xfId="0" applyFont="1">
      <alignment vertical="center"/>
    </xf>
    <xf numFmtId="0" fontId="62" fillId="0" borderId="0" xfId="0" applyFont="1">
      <alignment vertical="center"/>
    </xf>
    <xf numFmtId="0" fontId="50" fillId="0" borderId="0" xfId="0" applyFont="1">
      <alignment vertical="center"/>
    </xf>
    <xf numFmtId="0" fontId="45" fillId="29" borderId="0" xfId="0" applyFont="1" applyFill="1">
      <alignment vertical="center"/>
    </xf>
    <xf numFmtId="0" fontId="62" fillId="0" borderId="0" xfId="0" applyFont="1" applyAlignment="1">
      <alignment horizontal="center" vertical="center"/>
    </xf>
    <xf numFmtId="0" fontId="48" fillId="0" borderId="27" xfId="0" applyFont="1" applyBorder="1" applyAlignment="1">
      <alignment horizontal="left" vertical="center" wrapText="1"/>
    </xf>
    <xf numFmtId="0" fontId="48" fillId="29" borderId="0" xfId="0" applyFont="1" applyFill="1">
      <alignment vertical="center"/>
    </xf>
    <xf numFmtId="0" fontId="48" fillId="0" borderId="0" xfId="0" applyFont="1" applyAlignment="1">
      <alignment horizontal="left" vertical="center" wrapText="1"/>
    </xf>
    <xf numFmtId="0" fontId="48" fillId="0" borderId="0" xfId="0" applyFont="1">
      <alignment vertical="center"/>
    </xf>
    <xf numFmtId="0" fontId="50" fillId="0" borderId="0" xfId="0" applyFont="1" applyAlignment="1">
      <alignment horizontal="center" vertical="center"/>
    </xf>
    <xf numFmtId="0" fontId="45" fillId="0" borderId="0" xfId="0" applyFont="1" applyAlignment="1">
      <alignment horizontal="right" vertical="top" wrapText="1"/>
    </xf>
    <xf numFmtId="0" fontId="48" fillId="0" borderId="0" xfId="0" applyFont="1" applyAlignment="1">
      <alignment vertical="top" wrapText="1"/>
    </xf>
    <xf numFmtId="0" fontId="45" fillId="0" borderId="0" xfId="0" applyFont="1" applyAlignment="1">
      <alignment horizontal="right" vertical="top"/>
    </xf>
    <xf numFmtId="0" fontId="0" fillId="0" borderId="0" xfId="0" applyAlignment="1">
      <alignment horizontal="left" vertical="top"/>
    </xf>
    <xf numFmtId="0" fontId="47" fillId="0" borderId="0" xfId="0" applyFont="1" applyAlignment="1">
      <alignment horizontal="left" vertical="center"/>
    </xf>
    <xf numFmtId="0" fontId="0" fillId="0" borderId="3" xfId="0" applyBorder="1">
      <alignment vertical="center"/>
    </xf>
    <xf numFmtId="0" fontId="0" fillId="0" borderId="0" xfId="0" applyAlignment="1">
      <alignment vertical="center" wrapText="1"/>
    </xf>
    <xf numFmtId="0" fontId="0" fillId="0" borderId="0" xfId="0" applyAlignment="1">
      <alignment horizontal="left" vertical="center" wrapText="1"/>
    </xf>
    <xf numFmtId="0" fontId="49" fillId="0" borderId="1" xfId="0" applyFont="1" applyBorder="1" applyAlignment="1">
      <alignment horizontal="left" vertical="center" wrapText="1"/>
    </xf>
    <xf numFmtId="0" fontId="49" fillId="0" borderId="0" xfId="0" applyFont="1" applyAlignment="1">
      <alignment horizontal="left" vertical="center" wrapText="1"/>
    </xf>
    <xf numFmtId="0" fontId="43" fillId="0" borderId="7" xfId="1" applyFill="1" applyBorder="1" applyAlignment="1" applyProtection="1">
      <alignment horizontal="center" vertical="center" wrapText="1"/>
    </xf>
    <xf numFmtId="178" fontId="0" fillId="0" borderId="0" xfId="0" applyNumberFormat="1" applyAlignment="1">
      <alignment vertical="center" wrapText="1"/>
    </xf>
    <xf numFmtId="0" fontId="70" fillId="0" borderId="0" xfId="0" applyFont="1" applyAlignment="1">
      <alignment horizontal="left" vertical="center" indent="1"/>
    </xf>
    <xf numFmtId="0" fontId="45" fillId="29" borderId="0" xfId="0" applyFont="1" applyFill="1" applyAlignment="1">
      <alignment horizontal="left" vertical="center" indent="1"/>
    </xf>
    <xf numFmtId="0" fontId="45" fillId="29" borderId="0" xfId="0" applyFont="1" applyFill="1" applyAlignment="1">
      <alignment horizontal="left" vertical="center" wrapText="1"/>
    </xf>
    <xf numFmtId="0" fontId="49" fillId="0" borderId="39" xfId="0" applyFont="1" applyBorder="1" applyAlignment="1">
      <alignment horizontal="left" vertical="center"/>
    </xf>
    <xf numFmtId="179" fontId="0" fillId="0" borderId="0" xfId="0" applyNumberFormat="1">
      <alignment vertical="center"/>
    </xf>
    <xf numFmtId="0" fontId="0" fillId="0" borderId="0" xfId="0" applyAlignment="1">
      <alignment horizontal="right" vertical="center" wrapText="1"/>
    </xf>
    <xf numFmtId="178" fontId="45" fillId="0" borderId="0" xfId="0" applyNumberFormat="1" applyFont="1">
      <alignment vertical="center"/>
    </xf>
    <xf numFmtId="178" fontId="0" fillId="0" borderId="0" xfId="0" applyNumberFormat="1" applyAlignment="1">
      <alignment horizontal="center" vertical="center" shrinkToFit="1"/>
    </xf>
    <xf numFmtId="184" fontId="17" fillId="0" borderId="11" xfId="0" applyNumberFormat="1" applyFont="1" applyBorder="1" applyAlignment="1">
      <alignment vertical="center" shrinkToFit="1"/>
    </xf>
    <xf numFmtId="0" fontId="17" fillId="0" borderId="8" xfId="0" applyFont="1" applyBorder="1" applyAlignment="1">
      <alignment horizontal="center" vertical="center"/>
    </xf>
    <xf numFmtId="177" fontId="17" fillId="0" borderId="8" xfId="0" applyNumberFormat="1" applyFont="1" applyBorder="1" applyAlignment="1">
      <alignment horizontal="center" vertical="center"/>
    </xf>
    <xf numFmtId="185" fontId="17" fillId="0" borderId="14" xfId="0" applyNumberFormat="1" applyFont="1" applyBorder="1" applyAlignment="1">
      <alignment horizontal="right" vertical="center"/>
    </xf>
    <xf numFmtId="0" fontId="0" fillId="0" borderId="0" xfId="0" applyAlignment="1">
      <alignment horizontal="center" vertical="center" wrapText="1"/>
    </xf>
    <xf numFmtId="0" fontId="61" fillId="0" borderId="0" xfId="0" applyFont="1" applyAlignment="1">
      <alignment horizontal="left" vertical="center" wrapText="1"/>
    </xf>
    <xf numFmtId="0" fontId="0" fillId="0" borderId="162" xfId="0" applyBorder="1">
      <alignment vertical="center"/>
    </xf>
    <xf numFmtId="0" fontId="64" fillId="30" borderId="33" xfId="0" applyFont="1" applyFill="1" applyBorder="1">
      <alignment vertical="center"/>
    </xf>
    <xf numFmtId="0" fontId="64" fillId="30" borderId="8" xfId="0" applyFont="1" applyFill="1" applyBorder="1">
      <alignment vertical="center"/>
    </xf>
    <xf numFmtId="0" fontId="64" fillId="30" borderId="14" xfId="0" applyFont="1" applyFill="1" applyBorder="1">
      <alignment vertical="center"/>
    </xf>
    <xf numFmtId="0" fontId="0" fillId="0" borderId="27" xfId="0" applyBorder="1">
      <alignment vertical="center"/>
    </xf>
    <xf numFmtId="0" fontId="64" fillId="0" borderId="124" xfId="0" applyFont="1" applyBorder="1">
      <alignment vertical="center"/>
    </xf>
    <xf numFmtId="0" fontId="64" fillId="32" borderId="95" xfId="0" applyFont="1" applyFill="1" applyBorder="1">
      <alignment vertical="center"/>
    </xf>
    <xf numFmtId="0" fontId="64" fillId="32" borderId="8" xfId="0" applyFont="1" applyFill="1" applyBorder="1">
      <alignment vertical="center"/>
    </xf>
    <xf numFmtId="0" fontId="64" fillId="32" borderId="14" xfId="0" applyFont="1" applyFill="1" applyBorder="1">
      <alignment vertical="center"/>
    </xf>
    <xf numFmtId="0" fontId="97" fillId="0" borderId="0" xfId="0" applyFont="1" applyAlignment="1">
      <alignment horizontal="left" vertical="center" wrapText="1"/>
    </xf>
    <xf numFmtId="0" fontId="49" fillId="0" borderId="124" xfId="0" applyFont="1" applyBorder="1" applyAlignment="1">
      <alignment vertical="center" wrapText="1"/>
    </xf>
    <xf numFmtId="0" fontId="49" fillId="0" borderId="33" xfId="0" applyFont="1" applyBorder="1" applyAlignment="1">
      <alignment vertical="center" wrapText="1"/>
    </xf>
    <xf numFmtId="0" fontId="0" fillId="0" borderId="22" xfId="0" applyBorder="1" applyAlignment="1">
      <alignment horizontal="center" vertical="center" wrapText="1"/>
    </xf>
    <xf numFmtId="0" fontId="0" fillId="0" borderId="3" xfId="0" applyBorder="1" applyAlignment="1">
      <alignment vertical="center" shrinkToFit="1"/>
    </xf>
    <xf numFmtId="0" fontId="51" fillId="0" borderId="0" xfId="0" applyFont="1" applyAlignment="1">
      <alignment horizontal="left" vertical="center" shrinkToFit="1"/>
    </xf>
    <xf numFmtId="0" fontId="0" fillId="0" borderId="7" xfId="0" applyBorder="1" applyAlignment="1">
      <alignment horizontal="center" vertical="center"/>
    </xf>
    <xf numFmtId="0" fontId="49" fillId="0" borderId="124" xfId="0" applyFont="1" applyBorder="1" applyAlignment="1">
      <alignment horizontal="left" vertical="center" indent="2"/>
    </xf>
    <xf numFmtId="0" fontId="49" fillId="0" borderId="0" xfId="0" applyFont="1" applyAlignment="1">
      <alignment horizontal="left" vertical="center" indent="2"/>
    </xf>
    <xf numFmtId="0" fontId="49" fillId="0" borderId="12" xfId="0" applyFont="1" applyBorder="1" applyAlignment="1">
      <alignment horizontal="left" vertical="center" indent="2"/>
    </xf>
    <xf numFmtId="0" fontId="49" fillId="0" borderId="42" xfId="0" applyFont="1" applyBorder="1" applyAlignment="1">
      <alignment horizontal="left" vertical="center" indent="2"/>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90" xfId="0" applyBorder="1" applyAlignment="1">
      <alignment vertical="center" shrinkToFit="1"/>
    </xf>
    <xf numFmtId="0" fontId="49" fillId="0" borderId="22" xfId="0" applyFont="1" applyBorder="1" applyAlignment="1">
      <alignment vertical="center" wrapText="1"/>
    </xf>
    <xf numFmtId="0" fontId="0" fillId="0" borderId="160" xfId="0" applyBorder="1" applyAlignment="1">
      <alignment horizontal="center" vertical="center" wrapText="1"/>
    </xf>
    <xf numFmtId="0" fontId="0" fillId="0" borderId="70" xfId="0" applyBorder="1" applyAlignment="1">
      <alignment vertical="center" shrinkToFit="1"/>
    </xf>
    <xf numFmtId="0" fontId="49" fillId="0" borderId="33" xfId="0" applyFont="1" applyBorder="1" applyAlignment="1">
      <alignment horizontal="left" vertical="center" wrapText="1"/>
    </xf>
    <xf numFmtId="0" fontId="49" fillId="0" borderId="95" xfId="0" applyFont="1" applyBorder="1" applyAlignment="1">
      <alignment horizontal="left" vertical="center" wrapText="1"/>
    </xf>
    <xf numFmtId="0" fontId="49" fillId="0" borderId="108" xfId="0" applyFont="1" applyBorder="1" applyAlignment="1">
      <alignment horizontal="left" vertical="center" wrapText="1"/>
    </xf>
    <xf numFmtId="0" fontId="49" fillId="0" borderId="12" xfId="0" applyFont="1" applyBorder="1" applyAlignment="1">
      <alignment vertical="center" wrapText="1"/>
    </xf>
    <xf numFmtId="0" fontId="49" fillId="0" borderId="42" xfId="0" applyFont="1" applyBorder="1" applyAlignment="1">
      <alignment vertical="center" wrapText="1"/>
    </xf>
    <xf numFmtId="0" fontId="62" fillId="0" borderId="33" xfId="0" applyFont="1" applyBorder="1" applyAlignment="1">
      <alignment vertical="center" wrapText="1"/>
    </xf>
    <xf numFmtId="0" fontId="62" fillId="0" borderId="22" xfId="0" applyFont="1" applyBorder="1" applyAlignment="1">
      <alignment vertical="center" wrapText="1"/>
    </xf>
    <xf numFmtId="0" fontId="49" fillId="0" borderId="0" xfId="0" applyFont="1" applyAlignment="1">
      <alignment vertical="center" wrapText="1"/>
    </xf>
    <xf numFmtId="0" fontId="49" fillId="0" borderId="11" xfId="0" applyFont="1" applyBorder="1" applyAlignment="1">
      <alignment vertical="center" wrapText="1"/>
    </xf>
    <xf numFmtId="0" fontId="0" fillId="0" borderId="181" xfId="0" applyBorder="1" applyAlignment="1">
      <alignment horizontal="center" vertical="center" wrapText="1"/>
    </xf>
    <xf numFmtId="0" fontId="0" fillId="0" borderId="164" xfId="0" applyBorder="1" applyAlignment="1">
      <alignment horizontal="center" vertical="center" wrapText="1"/>
    </xf>
    <xf numFmtId="0" fontId="49" fillId="0" borderId="12" xfId="0" applyFont="1" applyBorder="1" applyAlignment="1">
      <alignment horizontal="left" vertical="center" wrapText="1"/>
    </xf>
    <xf numFmtId="0" fontId="49" fillId="0" borderId="42" xfId="0" applyFont="1" applyBorder="1" applyAlignment="1">
      <alignment horizontal="left" vertical="center" wrapText="1"/>
    </xf>
    <xf numFmtId="0" fontId="64" fillId="32" borderId="33" xfId="0" applyFont="1" applyFill="1" applyBorder="1">
      <alignment vertical="center"/>
    </xf>
    <xf numFmtId="0" fontId="0" fillId="32" borderId="8" xfId="0" applyFill="1" applyBorder="1" applyAlignment="1">
      <alignment horizontal="center" vertical="center" wrapText="1"/>
    </xf>
    <xf numFmtId="0" fontId="0" fillId="32" borderId="0" xfId="0" applyFill="1" applyAlignment="1">
      <alignment horizontal="center" vertical="center"/>
    </xf>
    <xf numFmtId="0" fontId="0" fillId="32" borderId="3" xfId="0" applyFill="1" applyBorder="1" applyAlignment="1">
      <alignment vertical="center" shrinkToFit="1"/>
    </xf>
    <xf numFmtId="0" fontId="0" fillId="0" borderId="12" xfId="0" applyBorder="1">
      <alignment vertical="center"/>
    </xf>
    <xf numFmtId="0" fontId="62" fillId="0" borderId="42" xfId="0" applyFont="1" applyBorder="1" applyAlignment="1">
      <alignment horizontal="left" vertical="center" indent="2"/>
    </xf>
    <xf numFmtId="0" fontId="62" fillId="0" borderId="12" xfId="0" applyFont="1" applyBorder="1">
      <alignment vertical="center"/>
    </xf>
    <xf numFmtId="0" fontId="62" fillId="0" borderId="42" xfId="0" applyFont="1" applyBorder="1">
      <alignment vertical="center"/>
    </xf>
    <xf numFmtId="0" fontId="0" fillId="0" borderId="51" xfId="0" applyBorder="1" applyAlignment="1">
      <alignment vertical="center" shrinkToFit="1"/>
    </xf>
    <xf numFmtId="0" fontId="0" fillId="0" borderId="13" xfId="0" applyBorder="1" applyAlignment="1">
      <alignment vertical="center" wrapText="1"/>
    </xf>
    <xf numFmtId="0" fontId="0" fillId="0" borderId="27" xfId="0" applyBorder="1" applyAlignment="1">
      <alignment vertical="center" wrapText="1"/>
    </xf>
    <xf numFmtId="0" fontId="62" fillId="0" borderId="32" xfId="0" applyFont="1" applyBorder="1" applyAlignment="1">
      <alignment vertical="center" wrapText="1"/>
    </xf>
    <xf numFmtId="0" fontId="62" fillId="0" borderId="21" xfId="0" applyFont="1" applyBorder="1" applyAlignment="1">
      <alignment vertical="center" wrapText="1"/>
    </xf>
    <xf numFmtId="0" fontId="49" fillId="0" borderId="32" xfId="0" applyFont="1" applyBorder="1" applyAlignment="1">
      <alignment vertical="center" wrapText="1"/>
    </xf>
    <xf numFmtId="0" fontId="49" fillId="0" borderId="21" xfId="0" applyFont="1" applyBorder="1" applyAlignment="1">
      <alignment vertical="center" wrapText="1"/>
    </xf>
    <xf numFmtId="0" fontId="49" fillId="0" borderId="32" xfId="0" applyFont="1" applyBorder="1" applyAlignment="1">
      <alignment horizontal="left" vertical="center" wrapText="1"/>
    </xf>
    <xf numFmtId="0" fontId="49" fillId="0" borderId="21" xfId="0" applyFont="1" applyBorder="1" applyAlignment="1">
      <alignment horizontal="left" vertical="center" wrapText="1"/>
    </xf>
    <xf numFmtId="0" fontId="0" fillId="29" borderId="22" xfId="0" applyFill="1" applyBorder="1" applyAlignment="1">
      <alignment horizontal="center" vertical="center" wrapText="1"/>
    </xf>
    <xf numFmtId="0" fontId="64" fillId="30" borderId="11" xfId="0" applyFont="1" applyFill="1" applyBorder="1">
      <alignment vertical="center"/>
    </xf>
    <xf numFmtId="0" fontId="0" fillId="30" borderId="0" xfId="0" applyFill="1" applyAlignment="1">
      <alignment vertical="center" wrapText="1"/>
    </xf>
    <xf numFmtId="0" fontId="0" fillId="30" borderId="0" xfId="0" applyFill="1" applyAlignment="1">
      <alignment horizontal="center" vertical="center" wrapText="1"/>
    </xf>
    <xf numFmtId="0" fontId="0" fillId="30" borderId="3" xfId="0" applyFill="1" applyBorder="1" applyAlignment="1">
      <alignment vertical="center" shrinkToFit="1"/>
    </xf>
    <xf numFmtId="0" fontId="49" fillId="29" borderId="124" xfId="0" applyFont="1" applyFill="1" applyBorder="1" applyAlignment="1">
      <alignment vertical="center" wrapText="1"/>
    </xf>
    <xf numFmtId="0" fontId="49" fillId="29" borderId="33" xfId="0" applyFont="1" applyFill="1" applyBorder="1" applyAlignment="1">
      <alignment vertical="center" wrapText="1"/>
    </xf>
    <xf numFmtId="0" fontId="49" fillId="29" borderId="22" xfId="0" applyFont="1" applyFill="1" applyBorder="1">
      <alignment vertical="center"/>
    </xf>
    <xf numFmtId="0" fontId="62" fillId="29" borderId="0" xfId="0" applyFont="1" applyFill="1">
      <alignment vertical="center"/>
    </xf>
    <xf numFmtId="0" fontId="62" fillId="29" borderId="23" xfId="0" applyFont="1" applyFill="1" applyBorder="1">
      <alignment vertical="center"/>
    </xf>
    <xf numFmtId="0" fontId="49" fillId="29" borderId="12" xfId="0" applyFont="1" applyFill="1" applyBorder="1">
      <alignment vertical="center"/>
    </xf>
    <xf numFmtId="0" fontId="62" fillId="29" borderId="13" xfId="0" applyFont="1" applyFill="1" applyBorder="1">
      <alignment vertical="center"/>
    </xf>
    <xf numFmtId="0" fontId="62" fillId="29" borderId="95" xfId="0" applyFont="1" applyFill="1" applyBorder="1" applyAlignment="1">
      <alignment horizontal="right" vertical="center"/>
    </xf>
    <xf numFmtId="0" fontId="62" fillId="29" borderId="108" xfId="0" applyFont="1" applyFill="1" applyBorder="1" applyAlignment="1">
      <alignment horizontal="right" vertical="center"/>
    </xf>
    <xf numFmtId="0" fontId="62" fillId="29" borderId="33" xfId="0" applyFont="1" applyFill="1" applyBorder="1" applyAlignment="1">
      <alignment horizontal="right" vertical="center"/>
    </xf>
    <xf numFmtId="0" fontId="49" fillId="0" borderId="27" xfId="0" applyFont="1" applyBorder="1">
      <alignment vertical="center"/>
    </xf>
    <xf numFmtId="0" fontId="49" fillId="0" borderId="124" xfId="0" applyFont="1" applyBorder="1">
      <alignment vertical="center"/>
    </xf>
    <xf numFmtId="0" fontId="49" fillId="0" borderId="12" xfId="0" applyFont="1" applyBorder="1">
      <alignment vertical="center"/>
    </xf>
    <xf numFmtId="0" fontId="62" fillId="29" borderId="33" xfId="0" applyFont="1" applyFill="1" applyBorder="1">
      <alignment vertical="center"/>
    </xf>
    <xf numFmtId="0" fontId="49" fillId="29" borderId="95" xfId="0" applyFont="1" applyFill="1" applyBorder="1">
      <alignment vertical="center"/>
    </xf>
    <xf numFmtId="0" fontId="49" fillId="29" borderId="108" xfId="0" applyFont="1" applyFill="1" applyBorder="1">
      <alignment vertical="center"/>
    </xf>
    <xf numFmtId="0" fontId="49" fillId="29" borderId="22" xfId="0" applyFont="1" applyFill="1" applyBorder="1" applyAlignment="1">
      <alignment horizontal="left" vertical="center" indent="2"/>
    </xf>
    <xf numFmtId="0" fontId="49" fillId="29" borderId="0" xfId="0" applyFont="1" applyFill="1" applyAlignment="1">
      <alignment horizontal="left" vertical="center" indent="2"/>
    </xf>
    <xf numFmtId="0" fontId="49" fillId="0" borderId="124" xfId="0" applyFont="1" applyBorder="1" applyAlignment="1">
      <alignment horizontal="left" vertical="center"/>
    </xf>
    <xf numFmtId="0" fontId="49" fillId="0" borderId="33" xfId="0" applyFont="1" applyBorder="1" applyAlignment="1">
      <alignment horizontal="left" vertical="center"/>
    </xf>
    <xf numFmtId="0" fontId="49" fillId="0" borderId="95" xfId="0" applyFont="1" applyBorder="1" applyAlignment="1">
      <alignment horizontal="left" vertical="center"/>
    </xf>
    <xf numFmtId="0" fontId="49" fillId="0" borderId="95" xfId="0" applyFont="1" applyBorder="1" applyAlignment="1">
      <alignment horizontal="left" vertical="center" indent="2"/>
    </xf>
    <xf numFmtId="0" fontId="49" fillId="29" borderId="108" xfId="0" applyFont="1" applyFill="1" applyBorder="1" applyAlignment="1">
      <alignment horizontal="right" vertical="center"/>
    </xf>
    <xf numFmtId="0" fontId="49" fillId="29" borderId="22" xfId="0" applyFont="1" applyFill="1" applyBorder="1" applyAlignment="1">
      <alignment vertical="center" wrapText="1"/>
    </xf>
    <xf numFmtId="0" fontId="49" fillId="29" borderId="12" xfId="0" applyFont="1" applyFill="1" applyBorder="1" applyAlignment="1">
      <alignment vertical="center" wrapText="1"/>
    </xf>
    <xf numFmtId="0" fontId="49" fillId="0" borderId="32" xfId="0" applyFont="1" applyBorder="1" applyAlignment="1">
      <alignment horizontal="left" vertical="center" indent="2"/>
    </xf>
    <xf numFmtId="0" fontId="49" fillId="0" borderId="108" xfId="0" applyFont="1" applyBorder="1" applyAlignment="1">
      <alignment horizontal="left" vertical="center"/>
    </xf>
    <xf numFmtId="0" fontId="49" fillId="0" borderId="21" xfId="0" applyFont="1" applyBorder="1" applyAlignment="1">
      <alignment horizontal="left" vertical="center" indent="2"/>
    </xf>
    <xf numFmtId="0" fontId="49" fillId="0" borderId="12" xfId="0" applyFont="1" applyBorder="1" applyAlignment="1">
      <alignment horizontal="left" vertical="center"/>
    </xf>
    <xf numFmtId="0" fontId="49" fillId="0" borderId="42" xfId="0" applyFont="1" applyBorder="1" applyAlignment="1">
      <alignment horizontal="left" vertical="center"/>
    </xf>
    <xf numFmtId="0" fontId="49" fillId="0" borderId="13" xfId="0" applyFont="1" applyBorder="1" applyAlignment="1">
      <alignment horizontal="left" vertical="center"/>
    </xf>
    <xf numFmtId="0" fontId="49" fillId="0" borderId="22" xfId="0" applyFont="1" applyBorder="1">
      <alignment vertical="center"/>
    </xf>
    <xf numFmtId="0" fontId="49" fillId="0" borderId="0" xfId="0" applyFont="1">
      <alignment vertical="center"/>
    </xf>
    <xf numFmtId="0" fontId="49" fillId="0" borderId="42" xfId="0" applyFont="1" applyBorder="1">
      <alignment vertical="center"/>
    </xf>
    <xf numFmtId="0" fontId="49" fillId="0" borderId="33" xfId="0" applyFont="1" applyBorder="1">
      <alignment vertical="center"/>
    </xf>
    <xf numFmtId="0" fontId="0" fillId="0" borderId="8" xfId="0" applyBorder="1" applyAlignment="1">
      <alignment horizontal="center" vertical="center" wrapText="1"/>
    </xf>
    <xf numFmtId="0" fontId="62" fillId="0" borderId="95" xfId="0" applyFont="1" applyBorder="1">
      <alignment vertical="center"/>
    </xf>
    <xf numFmtId="0" fontId="62" fillId="0" borderId="108" xfId="0" applyFont="1" applyBorder="1" applyAlignment="1">
      <alignment horizontal="right" vertical="center"/>
    </xf>
    <xf numFmtId="0" fontId="0" fillId="0" borderId="22" xfId="0" applyBorder="1" applyAlignment="1">
      <alignment vertical="center" wrapText="1"/>
    </xf>
    <xf numFmtId="0" fontId="62" fillId="0" borderId="33" xfId="0" applyFont="1" applyBorder="1" applyAlignment="1">
      <alignment horizontal="left" vertical="center"/>
    </xf>
    <xf numFmtId="0" fontId="62" fillId="0" borderId="95" xfId="0" applyFont="1" applyBorder="1" applyAlignment="1">
      <alignment horizontal="left" vertical="center"/>
    </xf>
    <xf numFmtId="0" fontId="62" fillId="0" borderId="95" xfId="0" applyFont="1" applyBorder="1" applyAlignment="1">
      <alignment horizontal="left" vertical="center" indent="2"/>
    </xf>
    <xf numFmtId="0" fontId="62" fillId="29" borderId="42" xfId="0" applyFont="1" applyFill="1" applyBorder="1">
      <alignment vertical="center"/>
    </xf>
    <xf numFmtId="0" fontId="62" fillId="29" borderId="42" xfId="0" applyFont="1" applyFill="1" applyBorder="1" applyAlignment="1">
      <alignment vertical="center" wrapText="1"/>
    </xf>
    <xf numFmtId="0" fontId="44" fillId="0" borderId="0" xfId="0" applyFont="1">
      <alignment vertical="center"/>
    </xf>
    <xf numFmtId="0" fontId="0" fillId="0" borderId="2" xfId="0" applyBorder="1" applyAlignment="1">
      <alignment horizontal="center" vertical="center" wrapText="1"/>
    </xf>
    <xf numFmtId="0" fontId="62" fillId="0" borderId="11" xfId="0" applyFont="1" applyBorder="1" applyAlignment="1">
      <alignment horizontal="right" vertical="center"/>
    </xf>
    <xf numFmtId="0" fontId="62" fillId="0" borderId="8" xfId="0" applyFont="1" applyBorder="1" applyAlignment="1">
      <alignment horizontal="left" vertical="center"/>
    </xf>
    <xf numFmtId="0" fontId="62" fillId="0" borderId="14" xfId="0" applyFont="1" applyBorder="1" applyAlignment="1">
      <alignment horizontal="right" vertical="center"/>
    </xf>
    <xf numFmtId="0" fontId="62" fillId="0" borderId="8" xfId="0" applyFont="1" applyBorder="1" applyAlignment="1">
      <alignment horizontal="right" vertical="center"/>
    </xf>
    <xf numFmtId="0" fontId="62" fillId="0" borderId="11" xfId="0" applyFont="1" applyBorder="1">
      <alignment vertical="center"/>
    </xf>
    <xf numFmtId="0" fontId="62" fillId="0" borderId="8" xfId="0" applyFont="1" applyBorder="1">
      <alignment vertical="center"/>
    </xf>
    <xf numFmtId="0" fontId="62" fillId="0" borderId="14" xfId="0" applyFont="1" applyBorder="1">
      <alignment vertical="center"/>
    </xf>
    <xf numFmtId="0" fontId="62" fillId="29" borderId="11" xfId="0" applyFont="1" applyFill="1" applyBorder="1" applyAlignment="1">
      <alignment horizontal="right" vertical="center"/>
    </xf>
    <xf numFmtId="0" fontId="62" fillId="29" borderId="8" xfId="0" applyFont="1" applyFill="1" applyBorder="1" applyAlignment="1">
      <alignment horizontal="right" vertical="center"/>
    </xf>
    <xf numFmtId="0" fontId="62" fillId="29" borderId="14" xfId="0" applyFont="1" applyFill="1" applyBorder="1" applyAlignment="1">
      <alignment horizontal="right" vertical="center"/>
    </xf>
    <xf numFmtId="0" fontId="49" fillId="29" borderId="11" xfId="0" applyFont="1" applyFill="1" applyBorder="1">
      <alignment vertical="center"/>
    </xf>
    <xf numFmtId="0" fontId="62" fillId="0" borderId="27" xfId="0" applyFont="1" applyBorder="1">
      <alignment vertical="center"/>
    </xf>
    <xf numFmtId="0" fontId="62" fillId="0" borderId="22" xfId="0" applyFont="1" applyBorder="1">
      <alignment vertical="center"/>
    </xf>
    <xf numFmtId="0" fontId="62" fillId="0" borderId="12" xfId="0" applyFont="1" applyBorder="1" applyAlignment="1">
      <alignment vertical="center" wrapText="1"/>
    </xf>
    <xf numFmtId="0" fontId="62" fillId="0" borderId="124" xfId="0" applyFont="1" applyBorder="1" applyAlignment="1">
      <alignment vertical="center" wrapText="1"/>
    </xf>
    <xf numFmtId="0" fontId="62" fillId="0" borderId="11" xfId="0" applyFont="1" applyBorder="1" applyAlignment="1">
      <alignment vertical="center" wrapText="1"/>
    </xf>
    <xf numFmtId="0" fontId="0" fillId="0" borderId="6" xfId="0" applyBorder="1" applyAlignment="1">
      <alignment horizontal="center" vertical="center" wrapText="1"/>
    </xf>
    <xf numFmtId="0" fontId="0" fillId="31" borderId="0" xfId="0" applyFill="1" applyAlignment="1">
      <alignment vertical="center" wrapText="1"/>
    </xf>
    <xf numFmtId="0" fontId="0" fillId="31" borderId="0" xfId="0" applyFill="1" applyAlignment="1">
      <alignment horizontal="center" vertical="center" wrapText="1"/>
    </xf>
    <xf numFmtId="0" fontId="0" fillId="31" borderId="3" xfId="0" applyFill="1" applyBorder="1" applyAlignment="1">
      <alignment vertical="center" shrinkToFit="1"/>
    </xf>
    <xf numFmtId="0" fontId="65" fillId="29" borderId="27" xfId="0" applyFont="1" applyFill="1" applyBorder="1" applyAlignment="1">
      <alignment horizontal="left" vertical="center"/>
    </xf>
    <xf numFmtId="0" fontId="49" fillId="29" borderId="22" xfId="0" applyFont="1" applyFill="1" applyBorder="1" applyAlignment="1">
      <alignment horizontal="left" vertical="center" wrapText="1"/>
    </xf>
    <xf numFmtId="0" fontId="49" fillId="29" borderId="23" xfId="0" applyFont="1" applyFill="1" applyBorder="1" applyAlignment="1">
      <alignment vertical="center" wrapText="1"/>
    </xf>
    <xf numFmtId="0" fontId="49" fillId="29" borderId="11" xfId="0" applyFont="1" applyFill="1" applyBorder="1" applyAlignment="1">
      <alignment vertical="center" wrapText="1"/>
    </xf>
    <xf numFmtId="0" fontId="0" fillId="0" borderId="42" xfId="0" applyBorder="1">
      <alignment vertical="center"/>
    </xf>
    <xf numFmtId="0" fontId="49" fillId="29" borderId="13" xfId="0" applyFont="1" applyFill="1" applyBorder="1" applyAlignment="1">
      <alignment vertical="center" wrapText="1"/>
    </xf>
    <xf numFmtId="0" fontId="49" fillId="29" borderId="21" xfId="0" applyFont="1" applyFill="1" applyBorder="1" applyAlignment="1">
      <alignment horizontal="left" vertical="center" wrapText="1"/>
    </xf>
    <xf numFmtId="0" fontId="49" fillId="29" borderId="11" xfId="0" applyFont="1" applyFill="1" applyBorder="1" applyAlignment="1">
      <alignment horizontal="left" vertical="center"/>
    </xf>
    <xf numFmtId="0" fontId="49" fillId="29" borderId="8" xfId="0" applyFont="1" applyFill="1" applyBorder="1" applyAlignment="1">
      <alignment horizontal="left" vertical="center" wrapText="1"/>
    </xf>
    <xf numFmtId="0" fontId="49" fillId="29" borderId="14" xfId="0" applyFont="1" applyFill="1" applyBorder="1" applyAlignment="1">
      <alignment horizontal="left" vertical="center" wrapText="1"/>
    </xf>
    <xf numFmtId="0" fontId="0" fillId="31" borderId="95" xfId="0" applyFill="1" applyBorder="1" applyAlignment="1">
      <alignment vertical="center" wrapText="1"/>
    </xf>
    <xf numFmtId="0" fontId="0" fillId="0" borderId="160" xfId="0" applyBorder="1" applyAlignment="1">
      <alignment horizontal="center" vertical="center"/>
    </xf>
    <xf numFmtId="0" fontId="0" fillId="0" borderId="182" xfId="0" applyBorder="1" applyAlignment="1">
      <alignment vertical="center" shrinkToFit="1"/>
    </xf>
    <xf numFmtId="0" fontId="63" fillId="0" borderId="11" xfId="0" applyFont="1" applyBorder="1" applyAlignment="1">
      <alignment horizontal="left" vertical="center"/>
    </xf>
    <xf numFmtId="0" fontId="63" fillId="0" borderId="8" xfId="0" applyFont="1" applyBorder="1" applyAlignment="1">
      <alignment horizontal="left" vertical="center" wrapText="1"/>
    </xf>
    <xf numFmtId="0" fontId="63" fillId="0" borderId="11" xfId="0" applyFont="1" applyBorder="1" applyAlignment="1">
      <alignment horizontal="left" vertical="center" wrapText="1"/>
    </xf>
    <xf numFmtId="0" fontId="62" fillId="29" borderId="22" xfId="0" applyFont="1" applyFill="1" applyBorder="1" applyAlignment="1">
      <alignment vertical="center" wrapText="1"/>
    </xf>
    <xf numFmtId="0" fontId="62" fillId="29" borderId="124" xfId="0" applyFont="1" applyFill="1" applyBorder="1">
      <alignment vertical="center"/>
    </xf>
    <xf numFmtId="0" fontId="0" fillId="29" borderId="0" xfId="0" applyFill="1" applyAlignment="1">
      <alignment vertical="center" wrapText="1"/>
    </xf>
    <xf numFmtId="0" fontId="62" fillId="29" borderId="124" xfId="0" applyFont="1" applyFill="1" applyBorder="1" applyAlignment="1">
      <alignment vertical="center" wrapText="1"/>
    </xf>
    <xf numFmtId="0" fontId="62" fillId="29" borderId="33" xfId="0" applyFont="1" applyFill="1" applyBorder="1" applyAlignment="1">
      <alignment vertical="center" wrapText="1"/>
    </xf>
    <xf numFmtId="0" fontId="49" fillId="29" borderId="124" xfId="0" applyFont="1" applyFill="1" applyBorder="1">
      <alignment vertical="center"/>
    </xf>
    <xf numFmtId="0" fontId="0" fillId="0" borderId="5" xfId="0" applyBorder="1" applyAlignment="1">
      <alignment horizontal="center" vertical="center"/>
    </xf>
    <xf numFmtId="0" fontId="49" fillId="0" borderId="38" xfId="0" applyFont="1" applyBorder="1" applyAlignment="1">
      <alignment horizontal="left" vertical="center" wrapText="1"/>
    </xf>
    <xf numFmtId="0" fontId="49" fillId="37" borderId="38" xfId="0" applyFont="1" applyFill="1" applyBorder="1" applyAlignment="1">
      <alignment horizontal="left" vertical="center"/>
    </xf>
    <xf numFmtId="0" fontId="62" fillId="0" borderId="13" xfId="0" applyFont="1" applyBorder="1" applyAlignment="1">
      <alignment vertical="center" wrapText="1"/>
    </xf>
    <xf numFmtId="0" fontId="45" fillId="0" borderId="13" xfId="0" applyFont="1" applyBorder="1">
      <alignment vertical="center"/>
    </xf>
    <xf numFmtId="0" fontId="45" fillId="0" borderId="23" xfId="0" applyFont="1" applyBorder="1">
      <alignment vertical="center"/>
    </xf>
    <xf numFmtId="0" fontId="45" fillId="0" borderId="42" xfId="0" applyFont="1" applyBorder="1">
      <alignment vertical="center"/>
    </xf>
    <xf numFmtId="0" fontId="0" fillId="30" borderId="0" xfId="0" applyFill="1" applyAlignment="1">
      <alignment horizontal="center" vertical="center"/>
    </xf>
    <xf numFmtId="0" fontId="9" fillId="0" borderId="124" xfId="0" applyFont="1" applyBorder="1" applyAlignment="1">
      <alignment vertical="center" wrapText="1"/>
    </xf>
    <xf numFmtId="0" fontId="9" fillId="0" borderId="11" xfId="0" applyFont="1" applyBorder="1" applyAlignment="1">
      <alignment vertical="center" wrapText="1"/>
    </xf>
    <xf numFmtId="0" fontId="9" fillId="0" borderId="33"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12" xfId="0" applyFont="1" applyBorder="1" applyAlignment="1">
      <alignment vertical="center" wrapText="1"/>
    </xf>
    <xf numFmtId="0" fontId="9" fillId="29" borderId="11" xfId="0" applyFont="1" applyFill="1" applyBorder="1" applyAlignment="1">
      <alignment vertical="center" wrapText="1"/>
    </xf>
    <xf numFmtId="0" fontId="0" fillId="31" borderId="0" xfId="0" applyFill="1" applyAlignment="1">
      <alignment horizontal="center" vertical="center"/>
    </xf>
    <xf numFmtId="0" fontId="0" fillId="0" borderId="162" xfId="0" applyBorder="1" applyAlignment="1">
      <alignment vertical="center" wrapText="1"/>
    </xf>
    <xf numFmtId="0" fontId="49" fillId="0" borderId="23" xfId="0" applyFont="1" applyBorder="1" applyAlignment="1">
      <alignment vertical="center" wrapText="1"/>
    </xf>
    <xf numFmtId="0" fontId="49" fillId="0" borderId="162" xfId="0" applyFont="1" applyBorder="1" applyAlignment="1">
      <alignment horizontal="left" vertical="center" wrapText="1"/>
    </xf>
    <xf numFmtId="0" fontId="49" fillId="0" borderId="13" xfId="0" applyFont="1" applyBorder="1" applyAlignment="1">
      <alignment horizontal="left" vertical="center" wrapText="1"/>
    </xf>
    <xf numFmtId="49" fontId="62" fillId="0" borderId="22" xfId="0" applyNumberFormat="1" applyFont="1" applyBorder="1" applyAlignment="1">
      <alignment horizontal="left" vertical="center" wrapText="1"/>
    </xf>
    <xf numFmtId="49" fontId="62" fillId="0" borderId="0" xfId="0" applyNumberFormat="1" applyFont="1" applyAlignment="1">
      <alignment horizontal="left" vertical="center" wrapText="1"/>
    </xf>
    <xf numFmtId="0" fontId="49" fillId="0" borderId="13" xfId="0" applyFont="1" applyBorder="1" applyAlignment="1">
      <alignment vertical="center" wrapText="1"/>
    </xf>
    <xf numFmtId="49" fontId="62" fillId="0" borderId="12" xfId="0" applyNumberFormat="1" applyFont="1" applyBorder="1" applyAlignment="1">
      <alignment horizontal="left" vertical="center" wrapText="1"/>
    </xf>
    <xf numFmtId="49" fontId="62" fillId="0" borderId="42" xfId="0" applyNumberFormat="1" applyFont="1" applyBorder="1" applyAlignment="1">
      <alignment horizontal="left" vertical="center" wrapText="1"/>
    </xf>
    <xf numFmtId="49" fontId="62" fillId="0" borderId="11" xfId="0" applyNumberFormat="1" applyFont="1" applyBorder="1">
      <alignment vertical="center"/>
    </xf>
    <xf numFmtId="49" fontId="62" fillId="0" borderId="8" xfId="0" applyNumberFormat="1" applyFont="1" applyBorder="1">
      <alignment vertical="center"/>
    </xf>
    <xf numFmtId="0" fontId="0" fillId="0" borderId="8" xfId="0" applyBorder="1" applyAlignment="1">
      <alignment vertical="center" wrapText="1"/>
    </xf>
    <xf numFmtId="49" fontId="62" fillId="0" borderId="22" xfId="0" quotePrefix="1" applyNumberFormat="1" applyFont="1" applyBorder="1">
      <alignment vertical="center"/>
    </xf>
    <xf numFmtId="49" fontId="62" fillId="0" borderId="0" xfId="0" applyNumberFormat="1" applyFont="1">
      <alignment vertical="center"/>
    </xf>
    <xf numFmtId="0" fontId="0" fillId="0" borderId="13" xfId="0" applyBorder="1">
      <alignment vertical="center"/>
    </xf>
    <xf numFmtId="49" fontId="62" fillId="0" borderId="33" xfId="0" applyNumberFormat="1" applyFont="1" applyBorder="1">
      <alignment vertical="center"/>
    </xf>
    <xf numFmtId="49" fontId="62" fillId="0" borderId="95" xfId="0" applyNumberFormat="1" applyFont="1" applyBorder="1">
      <alignment vertical="center"/>
    </xf>
    <xf numFmtId="0" fontId="0" fillId="0" borderId="165" xfId="0" applyBorder="1" applyAlignment="1">
      <alignment vertical="center" shrinkToFit="1"/>
    </xf>
    <xf numFmtId="0" fontId="51" fillId="0" borderId="70" xfId="0" applyFont="1" applyBorder="1" applyAlignment="1">
      <alignment vertical="center" shrinkToFit="1"/>
    </xf>
    <xf numFmtId="0" fontId="0" fillId="0" borderId="95" xfId="0" applyBorder="1" applyAlignment="1">
      <alignment vertical="center" wrapText="1"/>
    </xf>
    <xf numFmtId="0" fontId="0" fillId="0" borderId="42" xfId="0" applyBorder="1" applyAlignment="1">
      <alignment vertical="center" wrapText="1"/>
    </xf>
    <xf numFmtId="0" fontId="0" fillId="0" borderId="183" xfId="0" applyBorder="1" applyAlignment="1">
      <alignment vertical="center" shrinkToFit="1"/>
    </xf>
    <xf numFmtId="0" fontId="49" fillId="0" borderId="11" xfId="0" applyFont="1" applyBorder="1">
      <alignment vertical="center"/>
    </xf>
    <xf numFmtId="0" fontId="49" fillId="0" borderId="8" xfId="0" applyFont="1" applyBorder="1">
      <alignment vertical="center"/>
    </xf>
    <xf numFmtId="0" fontId="49" fillId="0" borderId="14" xfId="0" applyFont="1" applyBorder="1">
      <alignment vertical="center"/>
    </xf>
    <xf numFmtId="0" fontId="63" fillId="0" borderId="8" xfId="0" applyFont="1" applyBorder="1">
      <alignment vertical="center"/>
    </xf>
    <xf numFmtId="0" fontId="63" fillId="0" borderId="14" xfId="0" applyFont="1" applyBorder="1">
      <alignment vertical="center"/>
    </xf>
    <xf numFmtId="49" fontId="62" fillId="0" borderId="95" xfId="0" applyNumberFormat="1" applyFont="1" applyBorder="1" applyAlignment="1">
      <alignment horizontal="left" vertical="center" wrapText="1"/>
    </xf>
    <xf numFmtId="0" fontId="0" fillId="29" borderId="27" xfId="0" applyFill="1" applyBorder="1" applyAlignment="1">
      <alignment vertical="center" wrapText="1"/>
    </xf>
    <xf numFmtId="0" fontId="17" fillId="0" borderId="160" xfId="0" applyFont="1" applyBorder="1" applyAlignment="1">
      <alignment horizontal="center" vertical="center"/>
    </xf>
    <xf numFmtId="0" fontId="17" fillId="0" borderId="70" xfId="0" applyFont="1" applyBorder="1" applyAlignment="1">
      <alignment horizontal="left" vertical="center" shrinkToFit="1"/>
    </xf>
    <xf numFmtId="0" fontId="17" fillId="0" borderId="160" xfId="0" applyFont="1" applyBorder="1" applyAlignment="1">
      <alignment horizontal="left" vertical="center" shrinkToFit="1"/>
    </xf>
    <xf numFmtId="0" fontId="17" fillId="0" borderId="166" xfId="0" applyFont="1" applyBorder="1" applyAlignment="1">
      <alignment horizontal="left" vertical="center" shrinkToFit="1"/>
    </xf>
    <xf numFmtId="0" fontId="49" fillId="29" borderId="0" xfId="0" applyFont="1" applyFill="1" applyAlignment="1">
      <alignment vertical="center" wrapText="1"/>
    </xf>
    <xf numFmtId="0" fontId="0" fillId="29" borderId="23" xfId="0" applyFill="1" applyBorder="1" applyAlignment="1">
      <alignment vertical="center" wrapText="1"/>
    </xf>
    <xf numFmtId="0" fontId="17" fillId="0" borderId="11" xfId="0" applyFont="1" applyBorder="1" applyAlignment="1">
      <alignment horizontal="center" vertical="center"/>
    </xf>
    <xf numFmtId="0" fontId="17" fillId="0" borderId="95" xfId="0" applyFont="1" applyBorder="1" applyAlignment="1">
      <alignment horizontal="center" vertical="center"/>
    </xf>
    <xf numFmtId="0" fontId="17" fillId="0" borderId="90" xfId="0" applyFont="1" applyBorder="1" applyAlignment="1">
      <alignment horizontal="center" vertical="center"/>
    </xf>
    <xf numFmtId="0" fontId="0" fillId="29" borderId="124" xfId="0" applyFill="1" applyBorder="1" applyAlignment="1">
      <alignment vertical="center" wrapText="1"/>
    </xf>
    <xf numFmtId="0" fontId="49" fillId="29" borderId="11" xfId="0" applyFont="1" applyFill="1" applyBorder="1" applyAlignment="1">
      <alignment vertical="center" shrinkToFit="1"/>
    </xf>
    <xf numFmtId="0" fontId="80" fillId="0" borderId="14" xfId="0" applyFont="1" applyBorder="1" applyAlignment="1">
      <alignment horizontal="center" vertical="center" shrinkToFit="1"/>
    </xf>
    <xf numFmtId="0" fontId="49" fillId="29" borderId="42" xfId="0" applyFont="1" applyFill="1" applyBorder="1" applyAlignment="1">
      <alignment vertical="center" wrapText="1"/>
    </xf>
    <xf numFmtId="0" fontId="0" fillId="29" borderId="21" xfId="0" applyFill="1" applyBorder="1" applyAlignment="1">
      <alignment vertical="center" wrapText="1"/>
    </xf>
    <xf numFmtId="0" fontId="49" fillId="29" borderId="8" xfId="0" applyFont="1" applyFill="1" applyBorder="1" applyAlignment="1">
      <alignment vertical="center" wrapText="1"/>
    </xf>
    <xf numFmtId="0" fontId="49" fillId="29" borderId="14" xfId="0" applyFont="1" applyFill="1" applyBorder="1" applyAlignment="1">
      <alignment vertical="center" wrapText="1"/>
    </xf>
    <xf numFmtId="0" fontId="80" fillId="0" borderId="10" xfId="0" applyFont="1" applyBorder="1" applyAlignment="1">
      <alignment horizontal="center" vertical="center"/>
    </xf>
    <xf numFmtId="0" fontId="0" fillId="31" borderId="8" xfId="0" applyFill="1" applyBorder="1" applyAlignment="1">
      <alignment horizontal="center" vertical="center" wrapText="1"/>
    </xf>
    <xf numFmtId="0" fontId="0" fillId="31" borderId="90" xfId="0" applyFill="1" applyBorder="1" applyAlignment="1">
      <alignment vertical="center" shrinkToFit="1"/>
    </xf>
    <xf numFmtId="0" fontId="0" fillId="29" borderId="28" xfId="0" applyFill="1" applyBorder="1" applyAlignment="1">
      <alignment vertical="center" wrapText="1"/>
    </xf>
    <xf numFmtId="0" fontId="49" fillId="29" borderId="134" xfId="0" applyFont="1" applyFill="1" applyBorder="1" applyAlignment="1">
      <alignment vertical="center" wrapText="1"/>
    </xf>
    <xf numFmtId="0" fontId="49" fillId="29" borderId="5" xfId="0" applyFont="1" applyFill="1" applyBorder="1" applyAlignment="1">
      <alignment vertical="center" wrapText="1"/>
    </xf>
    <xf numFmtId="0" fontId="0" fillId="0" borderId="189" xfId="0" applyBorder="1" applyAlignment="1">
      <alignment horizontal="center" vertical="center" wrapText="1"/>
    </xf>
    <xf numFmtId="0" fontId="0" fillId="0" borderId="49" xfId="0" applyBorder="1" applyAlignment="1">
      <alignment vertical="center" shrinkToFit="1"/>
    </xf>
    <xf numFmtId="0" fontId="12" fillId="0" borderId="0" xfId="0" applyFont="1">
      <alignment vertical="center"/>
    </xf>
    <xf numFmtId="178" fontId="55" fillId="0" borderId="0" xfId="0" applyNumberFormat="1" applyFont="1" applyAlignment="1">
      <alignment vertical="top" wrapText="1"/>
    </xf>
    <xf numFmtId="0" fontId="12" fillId="0" borderId="0" xfId="0" applyFont="1" applyAlignment="1">
      <alignment horizontal="left" vertical="center"/>
    </xf>
    <xf numFmtId="0" fontId="61" fillId="0" borderId="0" xfId="0" applyFont="1" applyAlignment="1">
      <alignment horizontal="center" vertical="top"/>
    </xf>
    <xf numFmtId="178" fontId="54" fillId="0" borderId="0" xfId="0" applyNumberFormat="1" applyFont="1" applyAlignment="1">
      <alignment vertical="top" wrapText="1"/>
    </xf>
    <xf numFmtId="0" fontId="61" fillId="0" borderId="0" xfId="0" applyFont="1" applyAlignment="1">
      <alignment horizontal="left" vertical="top"/>
    </xf>
    <xf numFmtId="0" fontId="61" fillId="0" borderId="0" xfId="0" applyFont="1" applyAlignment="1">
      <alignment horizontal="left" vertical="top" wrapText="1"/>
    </xf>
    <xf numFmtId="0" fontId="15" fillId="0" borderId="0" xfId="0" applyFont="1" applyAlignment="1">
      <alignment vertical="top"/>
    </xf>
    <xf numFmtId="0" fontId="0" fillId="0" borderId="41" xfId="0" applyBorder="1" applyAlignment="1">
      <alignment horizontal="left" vertical="center"/>
    </xf>
    <xf numFmtId="0" fontId="14" fillId="23" borderId="0" xfId="0" applyFont="1" applyFill="1">
      <alignment vertical="center"/>
    </xf>
    <xf numFmtId="0" fontId="0" fillId="23" borderId="0" xfId="0" applyFill="1">
      <alignment vertical="center"/>
    </xf>
    <xf numFmtId="0" fontId="5" fillId="0" borderId="0" xfId="0" applyFont="1" applyAlignment="1">
      <alignment horizontal="right" vertical="center"/>
    </xf>
    <xf numFmtId="0" fontId="5" fillId="0" borderId="0" xfId="0" applyFont="1">
      <alignment vertical="center"/>
    </xf>
    <xf numFmtId="0" fontId="11" fillId="0" borderId="0" xfId="0" applyFont="1" applyAlignment="1">
      <alignment horizontal="left" vertical="center"/>
    </xf>
    <xf numFmtId="0" fontId="12" fillId="0" borderId="0" xfId="0" applyFont="1" applyAlignment="1">
      <alignment horizontal="center" vertical="center"/>
    </xf>
    <xf numFmtId="0" fontId="5" fillId="9" borderId="0" xfId="0" applyFont="1" applyFill="1" applyAlignment="1">
      <alignment horizontal="right" vertical="center"/>
    </xf>
    <xf numFmtId="0" fontId="9" fillId="29" borderId="0" xfId="0" applyFont="1" applyFill="1" applyAlignment="1">
      <alignment horizontal="left" vertical="center" wrapText="1"/>
    </xf>
    <xf numFmtId="0" fontId="12" fillId="0" borderId="0" xfId="0" applyFont="1" applyAlignment="1">
      <alignment horizontal="right" vertical="center"/>
    </xf>
    <xf numFmtId="0" fontId="15" fillId="23" borderId="16" xfId="0" applyFont="1" applyFill="1" applyBorder="1" applyAlignment="1">
      <alignment vertical="center" wrapText="1"/>
    </xf>
    <xf numFmtId="0" fontId="15" fillId="23" borderId="24" xfId="0" applyFont="1" applyFill="1" applyBorder="1" applyAlignment="1">
      <alignment vertical="center" wrapText="1"/>
    </xf>
    <xf numFmtId="0" fontId="0" fillId="23" borderId="0" xfId="0" applyFill="1" applyAlignment="1">
      <alignment horizontal="center" vertical="center"/>
    </xf>
    <xf numFmtId="0" fontId="15" fillId="23" borderId="17" xfId="0" applyFont="1" applyFill="1" applyBorder="1" applyAlignment="1">
      <alignment vertical="center" wrapText="1"/>
    </xf>
    <xf numFmtId="0" fontId="0" fillId="23" borderId="30" xfId="0" applyFill="1" applyBorder="1" applyAlignment="1">
      <alignment horizontal="center" vertical="center"/>
    </xf>
    <xf numFmtId="0" fontId="15" fillId="2" borderId="89" xfId="0" applyFont="1" applyFill="1" applyBorder="1" applyAlignment="1">
      <alignment horizontal="center" vertical="center"/>
    </xf>
    <xf numFmtId="0" fontId="15" fillId="2" borderId="117" xfId="0" applyFont="1" applyFill="1" applyBorder="1" applyAlignment="1">
      <alignment horizontal="center" vertical="center"/>
    </xf>
    <xf numFmtId="0" fontId="15" fillId="23" borderId="115" xfId="0" applyFont="1" applyFill="1" applyBorder="1" applyAlignment="1">
      <alignment horizontal="center" vertical="center" wrapText="1"/>
    </xf>
    <xf numFmtId="0" fontId="0" fillId="23" borderId="50" xfId="0" applyFill="1" applyBorder="1">
      <alignment vertical="center"/>
    </xf>
    <xf numFmtId="0" fontId="0" fillId="23" borderId="35" xfId="0" applyFill="1" applyBorder="1">
      <alignment vertical="center"/>
    </xf>
    <xf numFmtId="0" fontId="9" fillId="10" borderId="0" xfId="0" applyFont="1" applyFill="1" applyAlignment="1">
      <alignment horizontal="left" vertical="center"/>
    </xf>
    <xf numFmtId="0" fontId="15" fillId="23" borderId="145" xfId="0" applyFont="1" applyFill="1" applyBorder="1" applyAlignment="1">
      <alignment horizontal="center" vertical="center" wrapText="1"/>
    </xf>
    <xf numFmtId="0" fontId="0" fillId="0" borderId="35" xfId="0" applyBorder="1">
      <alignment vertical="center"/>
    </xf>
    <xf numFmtId="0" fontId="5" fillId="0" borderId="0" xfId="0" applyFont="1" applyAlignment="1">
      <alignment vertical="center" wrapText="1"/>
    </xf>
    <xf numFmtId="0" fontId="15" fillId="2" borderId="7" xfId="0" applyFont="1" applyFill="1" applyBorder="1" applyAlignment="1">
      <alignment horizontal="center" vertical="center"/>
    </xf>
    <xf numFmtId="0" fontId="0" fillId="0" borderId="52" xfId="0" applyBorder="1">
      <alignment vertical="center"/>
    </xf>
    <xf numFmtId="0" fontId="0" fillId="23" borderId="43" xfId="0" applyFill="1" applyBorder="1">
      <alignment vertical="center"/>
    </xf>
    <xf numFmtId="0" fontId="0" fillId="23" borderId="34" xfId="0" applyFill="1" applyBorder="1">
      <alignment vertical="center"/>
    </xf>
    <xf numFmtId="0" fontId="0" fillId="23" borderId="30" xfId="0" applyFill="1" applyBorder="1">
      <alignment vertical="center"/>
    </xf>
    <xf numFmtId="0" fontId="0" fillId="23" borderId="99" xfId="0" applyFill="1" applyBorder="1">
      <alignment vertical="center"/>
    </xf>
    <xf numFmtId="0" fontId="0" fillId="23" borderId="3" xfId="0" applyFill="1" applyBorder="1">
      <alignment vertical="center"/>
    </xf>
    <xf numFmtId="0" fontId="0" fillId="0" borderId="30" xfId="0" applyBorder="1">
      <alignment vertical="center"/>
    </xf>
    <xf numFmtId="0" fontId="0" fillId="23" borderId="27" xfId="0" applyFill="1" applyBorder="1">
      <alignment vertical="center"/>
    </xf>
    <xf numFmtId="178" fontId="73" fillId="0" borderId="0" xfId="0" applyNumberFormat="1" applyFont="1" applyAlignment="1">
      <alignment vertical="top" wrapText="1"/>
    </xf>
    <xf numFmtId="178" fontId="73" fillId="0" borderId="0" xfId="0" applyNumberFormat="1" applyFont="1" applyAlignment="1">
      <alignment horizontal="left" vertical="top" wrapText="1"/>
    </xf>
    <xf numFmtId="0" fontId="9" fillId="23" borderId="15" xfId="0" applyFont="1" applyFill="1" applyBorder="1">
      <alignment vertical="center"/>
    </xf>
    <xf numFmtId="0" fontId="0" fillId="23" borderId="36" xfId="0" applyFill="1" applyBorder="1">
      <alignment vertical="center"/>
    </xf>
    <xf numFmtId="0" fontId="9" fillId="23" borderId="36" xfId="0" applyFont="1" applyFill="1" applyBorder="1">
      <alignment vertical="center"/>
    </xf>
    <xf numFmtId="0" fontId="9" fillId="23" borderId="36" xfId="0" applyFont="1" applyFill="1" applyBorder="1" applyAlignment="1">
      <alignment horizontal="center" vertical="center"/>
    </xf>
    <xf numFmtId="0" fontId="0" fillId="23" borderId="36" xfId="0" applyFill="1" applyBorder="1" applyAlignment="1">
      <alignment horizontal="left" vertical="center" wrapText="1"/>
    </xf>
    <xf numFmtId="0" fontId="62" fillId="23" borderId="15" xfId="0" applyFont="1" applyFill="1" applyBorder="1">
      <alignment vertical="center"/>
    </xf>
    <xf numFmtId="0" fontId="9" fillId="0" borderId="0" xfId="0" applyFont="1">
      <alignment vertical="center"/>
    </xf>
    <xf numFmtId="0" fontId="9" fillId="0" borderId="0" xfId="0" applyFont="1" applyAlignment="1">
      <alignment horizontal="center" vertical="center"/>
    </xf>
    <xf numFmtId="178" fontId="73" fillId="0" borderId="0" xfId="0" applyNumberFormat="1" applyFont="1" applyAlignment="1">
      <alignment horizontal="center" vertical="top" wrapText="1"/>
    </xf>
    <xf numFmtId="0" fontId="9" fillId="10" borderId="0" xfId="0" applyFont="1" applyFill="1" applyAlignment="1">
      <alignment vertical="center" wrapText="1"/>
    </xf>
    <xf numFmtId="0" fontId="9" fillId="0" borderId="0" xfId="0" applyFont="1" applyAlignment="1">
      <alignment horizontal="left" vertical="center"/>
    </xf>
    <xf numFmtId="0" fontId="9" fillId="10" borderId="0" xfId="0" applyFont="1" applyFill="1">
      <alignment vertical="center"/>
    </xf>
    <xf numFmtId="0" fontId="75" fillId="0" borderId="0" xfId="0" applyFont="1" applyAlignment="1">
      <alignment horizontal="center" vertical="center" wrapText="1"/>
    </xf>
    <xf numFmtId="0" fontId="17" fillId="0" borderId="0" xfId="0" applyFont="1" applyAlignment="1">
      <alignment horizontal="left"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49" fillId="23" borderId="17"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16" xfId="0" applyFont="1" applyBorder="1" applyAlignment="1">
      <alignment horizontal="center" vertical="center" wrapText="1"/>
    </xf>
    <xf numFmtId="0" fontId="49" fillId="23" borderId="15" xfId="0" applyFont="1" applyFill="1" applyBorder="1" applyAlignment="1">
      <alignment horizontal="center" vertical="center" wrapText="1"/>
    </xf>
    <xf numFmtId="0" fontId="88" fillId="0" borderId="0" xfId="0" applyFont="1">
      <alignment vertical="center"/>
    </xf>
    <xf numFmtId="0" fontId="46" fillId="0" borderId="0" xfId="0" applyFont="1" applyAlignment="1">
      <alignment horizontal="justify" vertical="center"/>
    </xf>
    <xf numFmtId="178" fontId="77" fillId="0" borderId="0" xfId="0" applyNumberFormat="1" applyFont="1" applyAlignment="1">
      <alignment vertical="top" wrapText="1"/>
    </xf>
    <xf numFmtId="0" fontId="0" fillId="10" borderId="0" xfId="0" applyFill="1">
      <alignment vertical="center"/>
    </xf>
    <xf numFmtId="0" fontId="0" fillId="10" borderId="0" xfId="0" applyFill="1" applyAlignment="1">
      <alignment horizontal="right" vertical="center"/>
    </xf>
    <xf numFmtId="0" fontId="17" fillId="0" borderId="0" xfId="0" applyFont="1">
      <alignment vertical="center"/>
    </xf>
    <xf numFmtId="178" fontId="45" fillId="0" borderId="0" xfId="0" applyNumberFormat="1" applyFont="1" applyAlignment="1">
      <alignment horizontal="left" vertical="center" shrinkToFit="1"/>
    </xf>
    <xf numFmtId="178" fontId="0" fillId="10" borderId="0" xfId="0" applyNumberFormat="1" applyFill="1" applyAlignment="1">
      <alignment horizontal="left" vertical="center" shrinkToFit="1"/>
    </xf>
    <xf numFmtId="0" fontId="0" fillId="10" borderId="0" xfId="0" applyFill="1" applyAlignment="1">
      <alignment horizontal="left" vertical="center"/>
    </xf>
    <xf numFmtId="0" fontId="17" fillId="2" borderId="7" xfId="0" applyFont="1" applyFill="1" applyBorder="1" applyAlignment="1">
      <alignment horizontal="center" vertical="center"/>
    </xf>
    <xf numFmtId="0" fontId="33" fillId="2" borderId="15" xfId="0" applyFont="1" applyFill="1" applyBorder="1">
      <alignment vertical="center"/>
    </xf>
    <xf numFmtId="0" fontId="17" fillId="2" borderId="36" xfId="0" applyFont="1" applyFill="1" applyBorder="1">
      <alignment vertical="center"/>
    </xf>
    <xf numFmtId="0" fontId="17" fillId="2" borderId="35" xfId="0" applyFont="1" applyFill="1" applyBorder="1">
      <alignment vertical="center"/>
    </xf>
    <xf numFmtId="0" fontId="17" fillId="23" borderId="35" xfId="0" applyFont="1" applyFill="1" applyBorder="1">
      <alignment vertical="center"/>
    </xf>
    <xf numFmtId="0" fontId="0" fillId="0" borderId="0" xfId="0" applyAlignment="1">
      <alignment vertical="top" wrapText="1"/>
    </xf>
    <xf numFmtId="0" fontId="23" fillId="2" borderId="167" xfId="0" applyFont="1" applyFill="1" applyBorder="1" applyAlignment="1">
      <alignment horizontal="center" vertical="center" shrinkToFit="1"/>
    </xf>
    <xf numFmtId="0" fontId="23" fillId="2" borderId="168" xfId="0" applyFont="1" applyFill="1" applyBorder="1" applyAlignment="1">
      <alignment horizontal="center" vertical="center" wrapText="1"/>
    </xf>
    <xf numFmtId="0" fontId="0" fillId="2" borderId="15" xfId="0" applyFill="1" applyBorder="1">
      <alignment vertical="center"/>
    </xf>
    <xf numFmtId="0" fontId="33" fillId="2" borderId="36" xfId="0" applyFont="1" applyFill="1" applyBorder="1">
      <alignment vertical="center"/>
    </xf>
    <xf numFmtId="0" fontId="33" fillId="2" borderId="30" xfId="0" applyFont="1" applyFill="1" applyBorder="1">
      <alignment vertical="center"/>
    </xf>
    <xf numFmtId="0" fontId="17" fillId="2" borderId="69"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33" fillId="2" borderId="45" xfId="0" applyFont="1" applyFill="1" applyBorder="1">
      <alignment vertical="center"/>
    </xf>
    <xf numFmtId="0" fontId="17" fillId="2" borderId="46" xfId="0" applyFont="1" applyFill="1" applyBorder="1">
      <alignment vertical="center"/>
    </xf>
    <xf numFmtId="0" fontId="17" fillId="2" borderId="0" xfId="0" applyFont="1" applyFill="1">
      <alignment vertical="center"/>
    </xf>
    <xf numFmtId="0" fontId="17" fillId="2" borderId="71" xfId="0" applyFont="1" applyFill="1" applyBorder="1" applyAlignment="1">
      <alignment horizontal="left" vertical="center" wrapText="1"/>
    </xf>
    <xf numFmtId="0" fontId="9" fillId="2" borderId="25" xfId="0" applyFont="1" applyFill="1" applyBorder="1" applyAlignment="1">
      <alignment horizontal="center" vertical="center" wrapText="1"/>
    </xf>
    <xf numFmtId="0" fontId="0" fillId="10" borderId="0" xfId="0" applyFill="1" applyAlignment="1">
      <alignment vertical="center" wrapText="1"/>
    </xf>
    <xf numFmtId="0" fontId="0" fillId="10" borderId="0" xfId="0" applyFill="1" applyAlignment="1">
      <alignment vertical="center" shrinkToFit="1"/>
    </xf>
    <xf numFmtId="0" fontId="9" fillId="25" borderId="7" xfId="0" applyFont="1" applyFill="1" applyBorder="1" applyAlignment="1">
      <alignment horizontal="center" vertical="center"/>
    </xf>
    <xf numFmtId="0" fontId="0" fillId="0" borderId="50" xfId="0" applyBorder="1">
      <alignment vertical="center"/>
    </xf>
    <xf numFmtId="0" fontId="0" fillId="0" borderId="47" xfId="0" applyBorder="1">
      <alignment vertical="center"/>
    </xf>
    <xf numFmtId="0" fontId="0" fillId="0" borderId="19" xfId="0" applyBorder="1">
      <alignment vertical="center"/>
    </xf>
    <xf numFmtId="0" fontId="9" fillId="0" borderId="19" xfId="0" applyFont="1" applyBorder="1">
      <alignment vertical="center"/>
    </xf>
    <xf numFmtId="0" fontId="9" fillId="0" borderId="28" xfId="0" applyFont="1" applyBorder="1">
      <alignment vertical="center"/>
    </xf>
    <xf numFmtId="0" fontId="9" fillId="0" borderId="5" xfId="0" applyFont="1" applyBorder="1">
      <alignment vertical="center"/>
    </xf>
    <xf numFmtId="0" fontId="9" fillId="0" borderId="54" xfId="0" applyFont="1" applyBorder="1">
      <alignment vertical="center"/>
    </xf>
    <xf numFmtId="0" fontId="9" fillId="25" borderId="6" xfId="0" applyFont="1" applyFill="1" applyBorder="1" applyAlignment="1">
      <alignment horizontal="center" vertical="center" wrapText="1"/>
    </xf>
    <xf numFmtId="0" fontId="23" fillId="0" borderId="0" xfId="0" applyFont="1" applyAlignment="1">
      <alignment vertical="center" wrapText="1"/>
    </xf>
    <xf numFmtId="0" fontId="0" fillId="0" borderId="55" xfId="0" applyBorder="1">
      <alignment vertical="center"/>
    </xf>
    <xf numFmtId="0" fontId="9" fillId="23" borderId="16" xfId="0" applyFont="1" applyFill="1" applyBorder="1" applyAlignment="1">
      <alignment horizontal="center" vertical="center"/>
    </xf>
    <xf numFmtId="0" fontId="9" fillId="10" borderId="93" xfId="0" applyFont="1" applyFill="1" applyBorder="1" applyAlignment="1">
      <alignment horizontal="center" vertical="center"/>
    </xf>
    <xf numFmtId="0" fontId="0" fillId="0" borderId="56" xfId="0" applyBorder="1">
      <alignment vertical="center"/>
    </xf>
    <xf numFmtId="0" fontId="0" fillId="0" borderId="140" xfId="0" applyBorder="1">
      <alignment vertical="center"/>
    </xf>
    <xf numFmtId="0" fontId="0" fillId="0" borderId="62" xfId="0" applyBorder="1">
      <alignment vertical="center"/>
    </xf>
    <xf numFmtId="0" fontId="32" fillId="2" borderId="45" xfId="0" applyFont="1" applyFill="1" applyBorder="1" applyAlignment="1">
      <alignment horizontal="left" vertical="center"/>
    </xf>
    <xf numFmtId="0" fontId="32" fillId="2" borderId="46" xfId="0" applyFont="1" applyFill="1" applyBorder="1">
      <alignment vertical="center"/>
    </xf>
    <xf numFmtId="0" fontId="32" fillId="25" borderId="35" xfId="0" applyFont="1" applyFill="1" applyBorder="1">
      <alignment vertical="center"/>
    </xf>
    <xf numFmtId="0" fontId="32" fillId="2" borderId="35" xfId="0" applyFont="1" applyFill="1" applyBorder="1">
      <alignment vertical="center"/>
    </xf>
    <xf numFmtId="0" fontId="32" fillId="2" borderId="99" xfId="0" applyFont="1" applyFill="1" applyBorder="1">
      <alignment vertical="center"/>
    </xf>
    <xf numFmtId="0" fontId="0" fillId="10" borderId="27" xfId="0" applyFill="1" applyBorder="1" applyAlignment="1">
      <alignment vertical="center" wrapText="1"/>
    </xf>
    <xf numFmtId="0" fontId="0" fillId="10" borderId="27" xfId="0" applyFill="1" applyBorder="1">
      <alignment vertical="center"/>
    </xf>
    <xf numFmtId="0" fontId="9" fillId="2" borderId="64" xfId="0" applyFont="1" applyFill="1" applyBorder="1" applyAlignment="1">
      <alignment horizontal="left" vertical="center" wrapText="1"/>
    </xf>
    <xf numFmtId="0" fontId="23" fillId="25" borderId="43" xfId="0" applyFont="1" applyFill="1" applyBorder="1" applyAlignment="1">
      <alignment vertical="center" shrinkToFit="1"/>
    </xf>
    <xf numFmtId="0" fontId="9" fillId="25" borderId="22" xfId="0" applyFont="1" applyFill="1" applyBorder="1" applyAlignment="1">
      <alignment horizontal="center" vertical="center" wrapText="1"/>
    </xf>
    <xf numFmtId="0" fontId="68" fillId="0" borderId="0" xfId="0" applyFont="1" applyAlignment="1">
      <alignment horizontal="center" vertical="center" wrapText="1"/>
    </xf>
    <xf numFmtId="0" fontId="14" fillId="0" borderId="0" xfId="0" applyFont="1" applyAlignment="1">
      <alignment horizontal="center" vertical="center"/>
    </xf>
    <xf numFmtId="178" fontId="55" fillId="0" borderId="0" xfId="0" applyNumberFormat="1" applyFont="1" applyAlignment="1">
      <alignment horizontal="center" vertical="center" wrapText="1"/>
    </xf>
    <xf numFmtId="0" fontId="14" fillId="0" borderId="0" xfId="0" applyFont="1">
      <alignment vertical="center"/>
    </xf>
    <xf numFmtId="0" fontId="12" fillId="10" borderId="0" xfId="0" applyFont="1" applyFill="1">
      <alignment vertical="center"/>
    </xf>
    <xf numFmtId="0" fontId="15" fillId="25" borderId="7" xfId="0" applyFont="1" applyFill="1" applyBorder="1" applyAlignment="1">
      <alignment horizontal="center" vertical="center"/>
    </xf>
    <xf numFmtId="0" fontId="15" fillId="25" borderId="15" xfId="0" applyFont="1" applyFill="1" applyBorder="1" applyAlignment="1">
      <alignment horizontal="center" vertical="center"/>
    </xf>
    <xf numFmtId="0" fontId="15" fillId="25" borderId="85" xfId="0" applyFont="1" applyFill="1" applyBorder="1" applyAlignment="1">
      <alignment horizontal="center" vertical="center"/>
    </xf>
    <xf numFmtId="0" fontId="88" fillId="0" borderId="0" xfId="0" applyFont="1" applyAlignment="1">
      <alignment horizontal="center" vertical="center"/>
    </xf>
    <xf numFmtId="0" fontId="0" fillId="10" borderId="30" xfId="0" applyFill="1" applyBorder="1">
      <alignment vertical="center"/>
    </xf>
    <xf numFmtId="0" fontId="12" fillId="10" borderId="0" xfId="0" applyFont="1" applyFill="1" applyAlignment="1">
      <alignment horizontal="center" vertical="center"/>
    </xf>
    <xf numFmtId="0" fontId="5" fillId="10" borderId="0" xfId="0" applyFont="1" applyFill="1">
      <alignment vertical="center"/>
    </xf>
    <xf numFmtId="0" fontId="15" fillId="2" borderId="71" xfId="0" applyFont="1" applyFill="1" applyBorder="1" applyAlignment="1">
      <alignment horizontal="center" vertical="center"/>
    </xf>
    <xf numFmtId="0" fontId="15" fillId="2" borderId="72" xfId="0" applyFont="1" applyFill="1" applyBorder="1" applyAlignment="1">
      <alignment horizontal="center" vertical="center"/>
    </xf>
    <xf numFmtId="0" fontId="15" fillId="2" borderId="25" xfId="0" applyFont="1" applyFill="1" applyBorder="1" applyAlignment="1">
      <alignment horizontal="center" vertical="center"/>
    </xf>
    <xf numFmtId="0" fontId="11" fillId="10" borderId="0" xfId="0" applyFont="1" applyFill="1">
      <alignment vertical="center"/>
    </xf>
    <xf numFmtId="0" fontId="11" fillId="0" borderId="0" xfId="0" applyFont="1">
      <alignment vertical="center"/>
    </xf>
    <xf numFmtId="0" fontId="15" fillId="0" borderId="0" xfId="0" applyFont="1">
      <alignment vertical="center"/>
    </xf>
    <xf numFmtId="0" fontId="5" fillId="0" borderId="0" xfId="0" applyFont="1" applyAlignment="1">
      <alignment horizontal="left" vertical="center" wrapText="1"/>
    </xf>
    <xf numFmtId="178" fontId="15" fillId="0" borderId="7" xfId="0" applyNumberFormat="1" applyFont="1" applyBorder="1" applyAlignment="1">
      <alignment horizontal="center" vertical="center"/>
    </xf>
    <xf numFmtId="0" fontId="15" fillId="23" borderId="15" xfId="0" applyFont="1" applyFill="1" applyBorder="1" applyAlignment="1">
      <alignment horizontal="center" vertical="center" wrapText="1"/>
    </xf>
    <xf numFmtId="181" fontId="9" fillId="29" borderId="0" xfId="0" applyNumberFormat="1" applyFont="1" applyFill="1" applyAlignment="1">
      <alignment horizontal="left" vertical="center"/>
    </xf>
    <xf numFmtId="0" fontId="15" fillId="11" borderId="138" xfId="0" applyFont="1" applyFill="1" applyBorder="1" applyAlignment="1">
      <alignment horizontal="center" vertical="center" wrapText="1"/>
    </xf>
    <xf numFmtId="0" fontId="15" fillId="11" borderId="128"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9" fillId="10" borderId="0" xfId="0" applyFont="1" applyFill="1" applyAlignment="1">
      <alignment horizontal="center" vertical="center"/>
    </xf>
    <xf numFmtId="0" fontId="5" fillId="7" borderId="15" xfId="0" applyFont="1" applyFill="1" applyBorder="1" applyAlignment="1">
      <alignment horizontal="center" vertical="center" wrapText="1"/>
    </xf>
    <xf numFmtId="0" fontId="5" fillId="0" borderId="0" xfId="0" applyFont="1" applyAlignment="1">
      <alignment horizontal="center" vertical="center" wrapText="1"/>
    </xf>
    <xf numFmtId="179" fontId="0" fillId="0" borderId="0" xfId="0" applyNumberFormat="1" applyAlignment="1">
      <alignment horizontal="center" vertical="center"/>
    </xf>
    <xf numFmtId="0" fontId="43" fillId="0" borderId="0" xfId="1" applyProtection="1">
      <alignment vertical="center"/>
    </xf>
    <xf numFmtId="0" fontId="0" fillId="0" borderId="99" xfId="0" applyBorder="1" applyAlignment="1">
      <alignment horizontal="right" vertical="center"/>
    </xf>
    <xf numFmtId="183" fontId="0" fillId="0" borderId="6" xfId="0" applyNumberFormat="1" applyBorder="1" applyAlignment="1">
      <alignment horizontal="center" vertical="center"/>
    </xf>
    <xf numFmtId="0" fontId="50" fillId="23" borderId="7" xfId="0" applyFont="1" applyFill="1" applyBorder="1" applyAlignment="1">
      <alignment horizontal="left" vertical="center" wrapText="1"/>
    </xf>
    <xf numFmtId="0" fontId="62" fillId="0" borderId="16" xfId="0" applyFont="1" applyBorder="1" applyAlignment="1">
      <alignment horizontal="left" vertical="center" wrapText="1"/>
    </xf>
    <xf numFmtId="0" fontId="62" fillId="0" borderId="24" xfId="0" applyFont="1" applyBorder="1" applyAlignment="1">
      <alignment horizontal="left" vertical="center" wrapText="1"/>
    </xf>
    <xf numFmtId="0" fontId="85" fillId="23" borderId="15" xfId="0" applyFont="1" applyFill="1" applyBorder="1" applyAlignment="1">
      <alignment horizontal="left" vertical="center" wrapText="1"/>
    </xf>
    <xf numFmtId="183" fontId="62" fillId="29" borderId="6" xfId="0" applyNumberFormat="1" applyFont="1" applyFill="1" applyBorder="1" applyAlignment="1">
      <alignment horizontal="center" vertical="center"/>
    </xf>
    <xf numFmtId="178" fontId="78" fillId="0" borderId="0" xfId="0" applyNumberFormat="1" applyFont="1" applyAlignment="1">
      <alignment vertical="top" shrinkToFit="1"/>
    </xf>
    <xf numFmtId="0" fontId="50" fillId="23" borderId="15" xfId="0" applyFont="1" applyFill="1" applyBorder="1" applyAlignment="1">
      <alignment horizontal="left" vertical="center" wrapText="1"/>
    </xf>
    <xf numFmtId="183" fontId="85" fillId="23" borderId="184" xfId="0" applyNumberFormat="1" applyFont="1" applyFill="1" applyBorder="1" applyAlignment="1">
      <alignment vertical="center" wrapText="1"/>
    </xf>
    <xf numFmtId="0" fontId="87" fillId="29" borderId="0" xfId="0" applyFont="1" applyFill="1" applyAlignment="1">
      <alignment horizontal="left" vertical="center"/>
    </xf>
    <xf numFmtId="0" fontId="46" fillId="0" borderId="0" xfId="0" applyFont="1" applyAlignment="1">
      <alignment horizontal="right" vertical="center"/>
    </xf>
    <xf numFmtId="0" fontId="46" fillId="0" borderId="0" xfId="0" applyFont="1" applyAlignment="1">
      <alignment horizontal="left" vertical="center"/>
    </xf>
    <xf numFmtId="0" fontId="58" fillId="0" borderId="0" xfId="0" applyFont="1" applyAlignment="1">
      <alignment horizontal="left" vertical="center"/>
    </xf>
    <xf numFmtId="0" fontId="62" fillId="0" borderId="18" xfId="0" applyFont="1" applyBorder="1">
      <alignment vertical="center"/>
    </xf>
    <xf numFmtId="0" fontId="62" fillId="0" borderId="35" xfId="0" applyFont="1" applyBorder="1">
      <alignment vertical="center"/>
    </xf>
    <xf numFmtId="0" fontId="62" fillId="0" borderId="43" xfId="0" applyFont="1" applyBorder="1">
      <alignment vertical="center"/>
    </xf>
    <xf numFmtId="0" fontId="45" fillId="0" borderId="40" xfId="0" applyFont="1" applyBorder="1">
      <alignment vertical="center"/>
    </xf>
    <xf numFmtId="0" fontId="45" fillId="0" borderId="11" xfId="0" applyFont="1" applyBorder="1">
      <alignment vertical="center"/>
    </xf>
    <xf numFmtId="0" fontId="45" fillId="0" borderId="8" xfId="0" applyFont="1" applyBorder="1">
      <alignment vertical="center"/>
    </xf>
    <xf numFmtId="0" fontId="45" fillId="0" borderId="111" xfId="0" applyFont="1" applyBorder="1">
      <alignment vertical="center"/>
    </xf>
    <xf numFmtId="0" fontId="45" fillId="0" borderId="30" xfId="0" applyFont="1" applyBorder="1">
      <alignment vertical="center"/>
    </xf>
    <xf numFmtId="0" fontId="70" fillId="0" borderId="0" xfId="0" applyFont="1">
      <alignment vertical="center"/>
    </xf>
    <xf numFmtId="0" fontId="62" fillId="23" borderId="7" xfId="0" applyFont="1" applyFill="1" applyBorder="1" applyAlignment="1">
      <alignment horizontal="center" vertical="center" wrapText="1"/>
    </xf>
    <xf numFmtId="0" fontId="62" fillId="23" borderId="16" xfId="0" applyFont="1" applyFill="1" applyBorder="1" applyAlignment="1">
      <alignment horizontal="center" vertical="center" wrapText="1"/>
    </xf>
    <xf numFmtId="0" fontId="67" fillId="23" borderId="16" xfId="0" applyFont="1" applyFill="1" applyBorder="1" applyAlignment="1">
      <alignment horizontal="center" vertical="center" wrapText="1"/>
    </xf>
    <xf numFmtId="0" fontId="0" fillId="0" borderId="0" xfId="0" applyAlignment="1">
      <alignment horizontal="left" vertical="center" shrinkToFit="1"/>
    </xf>
    <xf numFmtId="49" fontId="5" fillId="2" borderId="72" xfId="0" applyNumberFormat="1" applyFont="1" applyFill="1" applyBorder="1" applyAlignment="1">
      <alignment horizontal="center" vertical="center" wrapText="1"/>
    </xf>
    <xf numFmtId="0" fontId="0" fillId="23" borderId="15" xfId="0" applyFill="1" applyBorder="1" applyAlignment="1">
      <alignment horizontal="center" vertical="center" wrapText="1"/>
    </xf>
    <xf numFmtId="0" fontId="0" fillId="0" borderId="27" xfId="0" applyBorder="1" applyAlignment="1">
      <alignment horizontal="center" vertical="center"/>
    </xf>
    <xf numFmtId="0" fontId="45" fillId="0" borderId="0" xfId="0" applyFont="1" applyAlignment="1">
      <alignment horizontal="left" vertical="center" wrapText="1"/>
    </xf>
    <xf numFmtId="0" fontId="0" fillId="9" borderId="0" xfId="0" applyFill="1" applyAlignment="1">
      <alignment horizontal="left" vertical="center" wrapText="1"/>
    </xf>
    <xf numFmtId="0" fontId="52"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01" xfId="0" applyFont="1" applyFill="1" applyBorder="1" applyAlignment="1">
      <alignment horizontal="center" vertical="center" shrinkToFit="1"/>
    </xf>
    <xf numFmtId="0" fontId="5" fillId="0" borderId="0" xfId="0" applyFont="1" applyAlignment="1">
      <alignment horizontal="center" vertical="center" shrinkToFit="1"/>
    </xf>
    <xf numFmtId="0" fontId="5" fillId="9" borderId="0" xfId="0" applyFont="1" applyFill="1">
      <alignment vertical="center"/>
    </xf>
    <xf numFmtId="181" fontId="5" fillId="0" borderId="147" xfId="0" applyNumberFormat="1" applyFont="1" applyBorder="1" applyAlignment="1">
      <alignment horizontal="center" vertical="center" shrinkToFit="1"/>
    </xf>
    <xf numFmtId="0" fontId="0" fillId="23" borderId="105" xfId="0" applyFill="1" applyBorder="1" applyAlignment="1">
      <alignment horizontal="center" vertical="center" shrinkToFit="1"/>
    </xf>
    <xf numFmtId="0" fontId="0" fillId="0" borderId="159" xfId="0" applyBorder="1" applyAlignment="1">
      <alignment horizontal="center" vertical="center" shrinkToFit="1"/>
    </xf>
    <xf numFmtId="0" fontId="0" fillId="23" borderId="15" xfId="0" applyFill="1" applyBorder="1" applyAlignment="1">
      <alignment horizontal="center" vertical="center"/>
    </xf>
    <xf numFmtId="0" fontId="0" fillId="0" borderId="158" xfId="0" applyBorder="1" applyAlignment="1">
      <alignment horizontal="left" vertical="center"/>
    </xf>
    <xf numFmtId="179" fontId="11" fillId="10" borderId="0" xfId="0" applyNumberFormat="1" applyFont="1" applyFill="1">
      <alignment vertical="center"/>
    </xf>
    <xf numFmtId="0" fontId="17" fillId="10" borderId="0" xfId="0" applyFont="1" applyFill="1" applyAlignment="1">
      <alignment horizontal="right" vertical="center"/>
    </xf>
    <xf numFmtId="0" fontId="5" fillId="10" borderId="0" xfId="0" applyFont="1" applyFill="1" applyAlignment="1">
      <alignment horizontal="right" vertical="center"/>
    </xf>
    <xf numFmtId="0" fontId="9" fillId="2" borderId="7" xfId="0" applyFont="1" applyFill="1" applyBorder="1" applyAlignment="1">
      <alignment horizontal="center" vertical="center"/>
    </xf>
    <xf numFmtId="0" fontId="33" fillId="2" borderId="15" xfId="0" applyFont="1" applyFill="1" applyBorder="1" applyAlignment="1">
      <alignment horizontal="left" vertical="center"/>
    </xf>
    <xf numFmtId="0" fontId="33" fillId="2" borderId="18" xfId="0" applyFont="1" applyFill="1" applyBorder="1">
      <alignment vertical="center"/>
    </xf>
    <xf numFmtId="0" fontId="29" fillId="10" borderId="26" xfId="0" applyFont="1" applyFill="1" applyBorder="1">
      <alignment vertical="center"/>
    </xf>
    <xf numFmtId="0" fontId="29" fillId="10" borderId="1" xfId="0" applyFont="1" applyFill="1" applyBorder="1">
      <alignment vertical="center"/>
    </xf>
    <xf numFmtId="0" fontId="29" fillId="10" borderId="56" xfId="0" applyFont="1" applyFill="1" applyBorder="1">
      <alignment vertical="center"/>
    </xf>
    <xf numFmtId="0" fontId="0" fillId="2" borderId="80" xfId="0" applyFill="1" applyBorder="1" applyAlignment="1">
      <alignment horizontal="center" vertical="center"/>
    </xf>
    <xf numFmtId="0" fontId="9" fillId="10" borderId="27" xfId="0" applyFont="1" applyFill="1" applyBorder="1">
      <alignment vertical="center"/>
    </xf>
    <xf numFmtId="0" fontId="9" fillId="10" borderId="19" xfId="0" applyFont="1" applyFill="1" applyBorder="1">
      <alignment vertical="center"/>
    </xf>
    <xf numFmtId="0" fontId="29" fillId="10" borderId="28" xfId="0" applyFont="1" applyFill="1" applyBorder="1">
      <alignment vertical="center"/>
    </xf>
    <xf numFmtId="0" fontId="29" fillId="10" borderId="5" xfId="0" applyFont="1" applyFill="1" applyBorder="1">
      <alignment vertical="center"/>
    </xf>
    <xf numFmtId="0" fontId="29" fillId="10" borderId="54" xfId="0" applyFont="1" applyFill="1" applyBorder="1">
      <alignment vertical="center"/>
    </xf>
    <xf numFmtId="0" fontId="9" fillId="10" borderId="42" xfId="0" applyFont="1" applyFill="1" applyBorder="1">
      <alignment vertical="center"/>
    </xf>
    <xf numFmtId="0" fontId="9" fillId="10" borderId="81" xfId="0" applyFont="1" applyFill="1" applyBorder="1">
      <alignment vertical="center"/>
    </xf>
    <xf numFmtId="0" fontId="33" fillId="2" borderId="106" xfId="0" applyFont="1" applyFill="1" applyBorder="1">
      <alignment vertical="center"/>
    </xf>
    <xf numFmtId="0" fontId="29" fillId="10" borderId="87" xfId="0" applyFont="1" applyFill="1" applyBorder="1">
      <alignment vertical="center"/>
    </xf>
    <xf numFmtId="0" fontId="29" fillId="10" borderId="88" xfId="0" applyFont="1" applyFill="1" applyBorder="1">
      <alignment vertical="center"/>
    </xf>
    <xf numFmtId="0" fontId="29" fillId="10" borderId="89" xfId="0" applyFont="1" applyFill="1" applyBorder="1">
      <alignment vertical="center"/>
    </xf>
    <xf numFmtId="0" fontId="33" fillId="2" borderId="45" xfId="0" applyFont="1" applyFill="1" applyBorder="1" applyAlignment="1">
      <alignment vertical="center" wrapText="1"/>
    </xf>
    <xf numFmtId="0" fontId="29" fillId="10" borderId="0" xfId="0" applyFont="1" applyFill="1">
      <alignment vertical="center"/>
    </xf>
    <xf numFmtId="0" fontId="29" fillId="10" borderId="19" xfId="0" applyFont="1" applyFill="1" applyBorder="1">
      <alignment vertical="center"/>
    </xf>
    <xf numFmtId="0" fontId="33" fillId="2" borderId="15" xfId="0" applyFont="1" applyFill="1" applyBorder="1" applyAlignment="1">
      <alignment vertical="center" wrapText="1"/>
    </xf>
    <xf numFmtId="178" fontId="0" fillId="29" borderId="0" xfId="0" applyNumberFormat="1" applyFill="1" applyAlignment="1">
      <alignment horizontal="center" vertical="center"/>
    </xf>
    <xf numFmtId="0" fontId="17" fillId="0" borderId="0" xfId="2">
      <alignment vertical="center"/>
    </xf>
    <xf numFmtId="178" fontId="17" fillId="0" borderId="0" xfId="2" applyNumberFormat="1">
      <alignment vertical="center"/>
    </xf>
    <xf numFmtId="0" fontId="17" fillId="0" borderId="0" xfId="2" applyAlignment="1">
      <alignment horizontal="left" vertical="center"/>
    </xf>
    <xf numFmtId="0" fontId="17" fillId="15" borderId="0" xfId="2" applyFill="1">
      <alignment vertical="center"/>
    </xf>
    <xf numFmtId="0" fontId="17" fillId="15" borderId="0" xfId="2" applyFill="1" applyAlignment="1">
      <alignment horizontal="right" vertical="center"/>
    </xf>
    <xf numFmtId="0" fontId="52" fillId="15" borderId="0" xfId="2" applyFont="1" applyFill="1">
      <alignment vertical="center"/>
    </xf>
    <xf numFmtId="0" fontId="5" fillId="0" borderId="35" xfId="2" applyFont="1" applyBorder="1" applyAlignment="1">
      <alignment vertical="center" wrapText="1"/>
    </xf>
    <xf numFmtId="0" fontId="5" fillId="10" borderId="35" xfId="2" applyFont="1" applyFill="1" applyBorder="1" applyAlignment="1">
      <alignment vertical="center" wrapText="1"/>
    </xf>
    <xf numFmtId="0" fontId="17" fillId="10" borderId="0" xfId="2" applyFill="1">
      <alignment vertical="center"/>
    </xf>
    <xf numFmtId="0" fontId="25" fillId="15" borderId="0" xfId="2" applyFont="1" applyFill="1" applyAlignment="1">
      <alignment vertical="center" wrapText="1"/>
    </xf>
    <xf numFmtId="0" fontId="17" fillId="15" borderId="0" xfId="2" applyFill="1" applyAlignment="1">
      <alignment vertical="center" wrapText="1"/>
    </xf>
    <xf numFmtId="0" fontId="9" fillId="23" borderId="18" xfId="2" applyFont="1" applyFill="1" applyBorder="1" applyAlignment="1">
      <alignment horizontal="center" vertical="center"/>
    </xf>
    <xf numFmtId="0" fontId="9" fillId="23" borderId="7" xfId="2" applyFont="1" applyFill="1" applyBorder="1" applyAlignment="1">
      <alignment horizontal="center" vertical="center"/>
    </xf>
    <xf numFmtId="0" fontId="9" fillId="10" borderId="7" xfId="2" applyFont="1" applyFill="1" applyBorder="1" applyAlignment="1">
      <alignment horizontal="center" vertical="center" wrapText="1"/>
    </xf>
    <xf numFmtId="0" fontId="22" fillId="10" borderId="40" xfId="2" applyFont="1" applyFill="1" applyBorder="1" applyAlignment="1">
      <alignment horizontal="center" vertical="center" textRotation="255" shrinkToFit="1"/>
    </xf>
    <xf numFmtId="0" fontId="9" fillId="10" borderId="117" xfId="2" applyFont="1" applyFill="1" applyBorder="1" applyAlignment="1">
      <alignment vertical="center" wrapText="1"/>
    </xf>
    <xf numFmtId="0" fontId="22" fillId="10" borderId="71" xfId="2" applyFont="1" applyFill="1" applyBorder="1" applyAlignment="1">
      <alignment horizontal="center" vertical="center" textRotation="255" shrinkToFit="1"/>
    </xf>
    <xf numFmtId="0" fontId="22" fillId="2" borderId="0" xfId="2" applyFont="1" applyFill="1" applyAlignment="1">
      <alignment horizontal="center" vertical="center" textRotation="255" shrinkToFit="1"/>
    </xf>
    <xf numFmtId="0" fontId="22" fillId="2" borderId="44" xfId="2" applyFont="1" applyFill="1" applyBorder="1" applyAlignment="1">
      <alignment horizontal="center" vertical="center" textRotation="255" shrinkToFit="1"/>
    </xf>
    <xf numFmtId="0" fontId="22" fillId="10" borderId="50" xfId="0" applyFont="1" applyFill="1" applyBorder="1">
      <alignment vertical="center"/>
    </xf>
    <xf numFmtId="0" fontId="22" fillId="10" borderId="35" xfId="0" applyFont="1" applyFill="1" applyBorder="1">
      <alignment vertical="center"/>
    </xf>
    <xf numFmtId="0" fontId="22" fillId="10" borderId="47" xfId="0" applyFont="1" applyFill="1" applyBorder="1">
      <alignment vertical="center"/>
    </xf>
    <xf numFmtId="0" fontId="23" fillId="2" borderId="30" xfId="0" applyFont="1" applyFill="1" applyBorder="1" applyAlignment="1">
      <alignment horizontal="center" vertical="center"/>
    </xf>
    <xf numFmtId="0" fontId="0" fillId="10" borderId="19" xfId="0" applyFill="1" applyBorder="1">
      <alignment vertical="center"/>
    </xf>
    <xf numFmtId="0" fontId="22" fillId="2" borderId="32" xfId="0" applyFont="1" applyFill="1" applyBorder="1" applyAlignment="1">
      <alignment horizontal="center" vertical="center" wrapText="1"/>
    </xf>
    <xf numFmtId="0" fontId="23" fillId="25" borderId="43" xfId="0" applyFont="1" applyFill="1" applyBorder="1" applyAlignment="1">
      <alignment vertical="center" wrapText="1"/>
    </xf>
    <xf numFmtId="0" fontId="23" fillId="2" borderId="3" xfId="0" applyFont="1" applyFill="1" applyBorder="1" applyAlignment="1">
      <alignment horizontal="right" vertical="center" wrapText="1"/>
    </xf>
    <xf numFmtId="0" fontId="23" fillId="2" borderId="34" xfId="0" applyFont="1" applyFill="1" applyBorder="1" applyAlignment="1">
      <alignment vertical="center" wrapText="1"/>
    </xf>
    <xf numFmtId="0" fontId="23" fillId="2" borderId="76" xfId="0" applyFont="1" applyFill="1" applyBorder="1" applyAlignment="1">
      <alignment horizontal="right" vertical="center" wrapText="1"/>
    </xf>
    <xf numFmtId="0" fontId="9" fillId="10" borderId="22" xfId="0" applyFont="1" applyFill="1" applyBorder="1" applyAlignment="1">
      <alignment horizontal="center" vertical="center"/>
    </xf>
    <xf numFmtId="0" fontId="9" fillId="10" borderId="96" xfId="0" applyFont="1" applyFill="1" applyBorder="1" applyAlignment="1">
      <alignment horizontal="center" vertical="center"/>
    </xf>
    <xf numFmtId="0" fontId="9" fillId="10" borderId="77" xfId="0" applyFont="1" applyFill="1" applyBorder="1" applyAlignment="1">
      <alignment horizontal="right" vertical="center" wrapText="1"/>
    </xf>
    <xf numFmtId="0" fontId="9" fillId="10" borderId="98" xfId="0" applyFont="1" applyFill="1" applyBorder="1" applyAlignment="1">
      <alignment horizontal="center" vertical="center"/>
    </xf>
    <xf numFmtId="0" fontId="9" fillId="10" borderId="81" xfId="0" applyFont="1" applyFill="1" applyBorder="1" applyAlignment="1">
      <alignment horizontal="left" vertical="center"/>
    </xf>
    <xf numFmtId="0" fontId="9" fillId="10" borderId="91" xfId="0" applyFont="1" applyFill="1" applyBorder="1" applyAlignment="1">
      <alignment horizontal="center" vertical="center"/>
    </xf>
    <xf numFmtId="0" fontId="49" fillId="10" borderId="43" xfId="0" applyFont="1" applyFill="1" applyBorder="1">
      <alignment vertical="center"/>
    </xf>
    <xf numFmtId="0" fontId="9" fillId="10" borderId="91" xfId="0" applyFont="1" applyFill="1" applyBorder="1" applyAlignment="1">
      <alignment horizontal="left" vertical="center"/>
    </xf>
    <xf numFmtId="0" fontId="9" fillId="10" borderId="97" xfId="0" applyFont="1" applyFill="1" applyBorder="1" applyAlignment="1">
      <alignment horizontal="center" vertical="center"/>
    </xf>
    <xf numFmtId="0" fontId="49" fillId="10" borderId="116" xfId="0" applyFont="1" applyFill="1" applyBorder="1">
      <alignment vertical="center"/>
    </xf>
    <xf numFmtId="0" fontId="9" fillId="10" borderId="140" xfId="0" applyFont="1" applyFill="1" applyBorder="1">
      <alignment vertical="center"/>
    </xf>
    <xf numFmtId="0" fontId="9" fillId="10" borderId="36" xfId="0" applyFont="1" applyFill="1" applyBorder="1">
      <alignment vertical="center"/>
    </xf>
    <xf numFmtId="0" fontId="9" fillId="10" borderId="30" xfId="0" applyFont="1" applyFill="1" applyBorder="1">
      <alignment vertical="center"/>
    </xf>
    <xf numFmtId="0" fontId="9" fillId="10" borderId="86" xfId="0" applyFont="1" applyFill="1" applyBorder="1">
      <alignment vertical="center"/>
    </xf>
    <xf numFmtId="0" fontId="17" fillId="10" borderId="30" xfId="2" applyFill="1" applyBorder="1">
      <alignment vertical="center"/>
    </xf>
    <xf numFmtId="0" fontId="9" fillId="10" borderId="81" xfId="0" applyFont="1" applyFill="1" applyBorder="1" applyAlignment="1">
      <alignment horizontal="center" vertical="center"/>
    </xf>
    <xf numFmtId="0" fontId="9" fillId="10" borderId="43" xfId="0" applyFont="1" applyFill="1" applyBorder="1" applyAlignment="1">
      <alignment horizontal="right" vertical="center" wrapText="1"/>
    </xf>
    <xf numFmtId="181" fontId="49" fillId="10" borderId="43" xfId="0" applyNumberFormat="1" applyFont="1" applyFill="1" applyBorder="1">
      <alignment vertical="center"/>
    </xf>
    <xf numFmtId="181" fontId="49" fillId="10" borderId="34" xfId="0" applyNumberFormat="1" applyFont="1" applyFill="1" applyBorder="1">
      <alignment vertical="center"/>
    </xf>
    <xf numFmtId="0" fontId="17" fillId="0" borderId="38" xfId="2" applyBorder="1" applyAlignment="1" applyProtection="1">
      <alignment horizontal="left" vertical="center"/>
      <protection locked="0"/>
    </xf>
    <xf numFmtId="0" fontId="33" fillId="23" borderId="15" xfId="0" applyFont="1" applyFill="1" applyBorder="1">
      <alignment vertical="center"/>
    </xf>
    <xf numFmtId="0" fontId="33" fillId="23" borderId="36" xfId="0" applyFont="1" applyFill="1" applyBorder="1">
      <alignment vertical="center"/>
    </xf>
    <xf numFmtId="0" fontId="33" fillId="23" borderId="35" xfId="0" applyFont="1" applyFill="1" applyBorder="1">
      <alignment vertical="center"/>
    </xf>
    <xf numFmtId="0" fontId="33" fillId="23" borderId="47" xfId="0" applyFont="1" applyFill="1" applyBorder="1">
      <alignment vertical="center"/>
    </xf>
    <xf numFmtId="0" fontId="32" fillId="7" borderId="15" xfId="0" applyFont="1" applyFill="1" applyBorder="1">
      <alignment vertical="center"/>
    </xf>
    <xf numFmtId="0" fontId="32" fillId="23" borderId="36" xfId="0" applyFont="1" applyFill="1" applyBorder="1">
      <alignment vertical="center"/>
    </xf>
    <xf numFmtId="0" fontId="9" fillId="0" borderId="15" xfId="0" applyFont="1" applyBorder="1">
      <alignment vertical="center"/>
    </xf>
    <xf numFmtId="0" fontId="9" fillId="0" borderId="36" xfId="0" applyFont="1" applyBorder="1">
      <alignment vertical="center"/>
    </xf>
    <xf numFmtId="0" fontId="9" fillId="0" borderId="35" xfId="0" applyFont="1" applyBorder="1">
      <alignment vertical="center"/>
    </xf>
    <xf numFmtId="0" fontId="0" fillId="0" borderId="43" xfId="0" applyBorder="1">
      <alignment vertical="center"/>
    </xf>
    <xf numFmtId="0" fontId="9" fillId="14" borderId="33" xfId="0" applyFont="1" applyFill="1" applyBorder="1" applyAlignment="1">
      <alignment horizontal="center" vertical="center" shrinkToFit="1"/>
    </xf>
    <xf numFmtId="0" fontId="9" fillId="14" borderId="11" xfId="0" applyFont="1" applyFill="1" applyBorder="1" applyAlignment="1">
      <alignment horizontal="center" vertical="center" wrapText="1"/>
    </xf>
    <xf numFmtId="0" fontId="32" fillId="23" borderId="30" xfId="0" applyFont="1" applyFill="1" applyBorder="1">
      <alignment vertical="center"/>
    </xf>
    <xf numFmtId="0" fontId="9" fillId="9" borderId="35" xfId="0" applyFont="1" applyFill="1" applyBorder="1">
      <alignment vertical="center"/>
    </xf>
    <xf numFmtId="0" fontId="9" fillId="9" borderId="0" xfId="0" applyFont="1" applyFill="1">
      <alignment vertical="center"/>
    </xf>
    <xf numFmtId="0" fontId="32" fillId="7" borderId="45" xfId="0" applyFont="1" applyFill="1" applyBorder="1">
      <alignment vertical="center"/>
    </xf>
    <xf numFmtId="0" fontId="32" fillId="23" borderId="46" xfId="0" applyFont="1" applyFill="1" applyBorder="1">
      <alignment vertical="center"/>
    </xf>
    <xf numFmtId="0" fontId="32" fillId="23" borderId="45" xfId="0" applyFont="1" applyFill="1" applyBorder="1">
      <alignment vertical="center"/>
    </xf>
    <xf numFmtId="0" fontId="32" fillId="23" borderId="42" xfId="0" applyFont="1" applyFill="1" applyBorder="1">
      <alignment vertical="center"/>
    </xf>
    <xf numFmtId="0" fontId="9" fillId="10" borderId="0" xfId="0" applyFont="1" applyFill="1" applyAlignment="1">
      <alignment horizontal="right" vertical="center"/>
    </xf>
    <xf numFmtId="0" fontId="29" fillId="0" borderId="0" xfId="0" applyFont="1">
      <alignment vertical="center"/>
    </xf>
    <xf numFmtId="0" fontId="9" fillId="10" borderId="0" xfId="0" applyFont="1" applyFill="1" applyAlignment="1">
      <alignment horizontal="left" vertical="top"/>
    </xf>
    <xf numFmtId="0" fontId="9" fillId="10" borderId="0" xfId="0" applyFont="1" applyFill="1" applyAlignment="1">
      <alignment horizontal="left" vertical="top" wrapText="1"/>
    </xf>
    <xf numFmtId="0" fontId="9" fillId="10" borderId="7" xfId="0" applyFont="1" applyFill="1" applyBorder="1">
      <alignment vertical="center"/>
    </xf>
    <xf numFmtId="0" fontId="9" fillId="23" borderId="15" xfId="0" applyFont="1" applyFill="1" applyBorder="1" applyAlignment="1">
      <alignment horizontal="center" vertical="center" wrapText="1"/>
    </xf>
    <xf numFmtId="0" fontId="9" fillId="10" borderId="0" xfId="0" applyFont="1" applyFill="1" applyAlignment="1">
      <alignment horizontal="left" vertical="center" wrapText="1"/>
    </xf>
    <xf numFmtId="0" fontId="0" fillId="0" borderId="0" xfId="0" applyAlignment="1">
      <alignment horizontal="right" vertical="center" shrinkToFit="1"/>
    </xf>
    <xf numFmtId="0" fontId="9" fillId="35" borderId="0" xfId="0" applyFont="1" applyFill="1" applyAlignment="1">
      <alignment vertical="center" wrapText="1"/>
    </xf>
    <xf numFmtId="0" fontId="9" fillId="36" borderId="0" xfId="0" applyFont="1" applyFill="1" applyAlignment="1">
      <alignment vertical="center" wrapText="1"/>
    </xf>
    <xf numFmtId="0" fontId="0" fillId="23" borderId="18" xfId="0" applyFill="1" applyBorder="1">
      <alignment vertical="center"/>
    </xf>
    <xf numFmtId="0" fontId="0" fillId="23" borderId="1" xfId="0" applyFill="1" applyBorder="1">
      <alignment vertical="center"/>
    </xf>
    <xf numFmtId="49" fontId="15" fillId="2" borderId="25" xfId="0" applyNumberFormat="1" applyFont="1" applyFill="1" applyBorder="1" applyAlignment="1">
      <alignment horizontal="center" vertical="center" wrapText="1"/>
    </xf>
    <xf numFmtId="49" fontId="15" fillId="2" borderId="173" xfId="0" applyNumberFormat="1" applyFont="1" applyFill="1" applyBorder="1" applyAlignment="1">
      <alignment horizontal="center" vertical="center" wrapText="1"/>
    </xf>
    <xf numFmtId="0" fontId="9" fillId="2" borderId="15" xfId="0" applyFont="1" applyFill="1" applyBorder="1" applyAlignment="1">
      <alignment horizontal="center" vertical="center"/>
    </xf>
    <xf numFmtId="0" fontId="9" fillId="23" borderId="6" xfId="0" applyFont="1" applyFill="1" applyBorder="1" applyAlignment="1">
      <alignment horizontal="center" vertical="center"/>
    </xf>
    <xf numFmtId="179" fontId="0" fillId="29" borderId="0" xfId="0" applyNumberFormat="1" applyFill="1">
      <alignment vertical="center"/>
    </xf>
    <xf numFmtId="0" fontId="52" fillId="9" borderId="0" xfId="0" applyFont="1" applyFill="1" applyAlignment="1">
      <alignment horizontal="left" vertical="center" wrapText="1"/>
    </xf>
    <xf numFmtId="0" fontId="0" fillId="23" borderId="34" xfId="0" applyFill="1" applyBorder="1" applyAlignment="1">
      <alignment horizontal="center" vertical="center" wrapText="1"/>
    </xf>
    <xf numFmtId="0" fontId="0" fillId="9" borderId="5" xfId="0" applyFill="1" applyBorder="1" applyAlignment="1">
      <alignment horizontal="left" vertical="center" wrapText="1"/>
    </xf>
    <xf numFmtId="0" fontId="0" fillId="0" borderId="5" xfId="0" applyBorder="1">
      <alignment vertical="center"/>
    </xf>
    <xf numFmtId="0" fontId="0" fillId="9" borderId="54" xfId="0" applyFill="1" applyBorder="1" applyAlignment="1">
      <alignment horizontal="left" vertical="center" wrapText="1"/>
    </xf>
    <xf numFmtId="0" fontId="9" fillId="2" borderId="102" xfId="0" applyFont="1" applyFill="1" applyBorder="1" applyAlignment="1">
      <alignment horizontal="center" vertical="center" wrapText="1"/>
    </xf>
    <xf numFmtId="0" fontId="45" fillId="10" borderId="0" xfId="0" applyFont="1" applyFill="1">
      <alignment vertical="center"/>
    </xf>
    <xf numFmtId="0" fontId="0" fillId="10" borderId="0" xfId="0" applyFill="1" applyAlignment="1">
      <alignment horizontal="center" vertical="center"/>
    </xf>
    <xf numFmtId="0" fontId="52" fillId="0" borderId="0" xfId="0" applyFont="1" applyAlignment="1">
      <alignment horizontal="left" vertical="top" wrapText="1"/>
    </xf>
    <xf numFmtId="0" fontId="9" fillId="10" borderId="41" xfId="0" applyFont="1" applyFill="1" applyBorder="1" applyAlignment="1">
      <alignment horizontal="left" vertical="center"/>
    </xf>
    <xf numFmtId="0" fontId="52" fillId="0" borderId="187" xfId="0" applyFont="1" applyBorder="1" applyAlignment="1">
      <alignment horizontal="left" vertical="top" wrapText="1"/>
    </xf>
    <xf numFmtId="0" fontId="9" fillId="0" borderId="37" xfId="0" applyFont="1" applyBorder="1" applyAlignment="1">
      <alignment horizontal="left" vertical="center"/>
    </xf>
    <xf numFmtId="0" fontId="9" fillId="2" borderId="7" xfId="0" applyFont="1" applyFill="1" applyBorder="1">
      <alignment vertical="center"/>
    </xf>
    <xf numFmtId="0" fontId="23" fillId="2" borderId="101"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left" vertical="center" wrapText="1"/>
    </xf>
    <xf numFmtId="0" fontId="9" fillId="29" borderId="6" xfId="0" applyFont="1" applyFill="1" applyBorder="1" applyAlignment="1">
      <alignment horizontal="left" vertical="center" wrapText="1"/>
    </xf>
    <xf numFmtId="0" fontId="17" fillId="0" borderId="27" xfId="0" applyFont="1" applyBorder="1" applyAlignment="1">
      <alignment vertical="top" wrapText="1"/>
    </xf>
    <xf numFmtId="0" fontId="60" fillId="0" borderId="0" xfId="0" applyFont="1" applyAlignment="1">
      <alignment horizontal="left" vertical="center"/>
    </xf>
    <xf numFmtId="0" fontId="94" fillId="0" borderId="6" xfId="6" applyFont="1" applyBorder="1" applyProtection="1">
      <alignment vertical="center"/>
      <protection locked="0"/>
    </xf>
    <xf numFmtId="0" fontId="0" fillId="0" borderId="0" xfId="0" applyAlignment="1" applyProtection="1">
      <alignment vertical="center" wrapText="1"/>
      <protection locked="0"/>
    </xf>
    <xf numFmtId="0" fontId="0" fillId="10" borderId="0" xfId="0" applyFill="1" applyProtection="1">
      <alignment vertical="center"/>
      <protection locked="0"/>
    </xf>
    <xf numFmtId="0" fontId="0" fillId="10" borderId="0" xfId="0" applyFill="1" applyAlignment="1" applyProtection="1">
      <alignment horizontal="center" vertical="center"/>
      <protection locked="0"/>
    </xf>
    <xf numFmtId="0" fontId="0" fillId="10" borderId="38" xfId="0" applyFill="1" applyBorder="1" applyAlignment="1" applyProtection="1">
      <alignment horizontal="left" vertical="center"/>
      <protection locked="0"/>
    </xf>
    <xf numFmtId="0" fontId="0" fillId="10" borderId="39" xfId="0" applyFill="1" applyBorder="1" applyAlignment="1" applyProtection="1">
      <alignment horizontal="left" vertical="center"/>
      <protection locked="0"/>
    </xf>
    <xf numFmtId="0" fontId="45" fillId="0" borderId="10" xfId="0" applyFont="1" applyBorder="1" applyAlignment="1">
      <alignment horizontal="left" vertical="center" wrapText="1"/>
    </xf>
    <xf numFmtId="0" fontId="0" fillId="0" borderId="95" xfId="0" applyBorder="1" applyAlignment="1">
      <alignment horizontal="center" vertical="center" wrapText="1"/>
    </xf>
    <xf numFmtId="0" fontId="9" fillId="0" borderId="8" xfId="0" applyFont="1" applyBorder="1">
      <alignment vertical="center"/>
    </xf>
    <xf numFmtId="0" fontId="9" fillId="0" borderId="11" xfId="0" applyFont="1" applyBorder="1">
      <alignment vertical="center"/>
    </xf>
    <xf numFmtId="49" fontId="17" fillId="0" borderId="0" xfId="0" applyNumberFormat="1" applyFont="1">
      <alignment vertical="center"/>
    </xf>
    <xf numFmtId="49" fontId="80" fillId="0" borderId="0" xfId="0" applyNumberFormat="1" applyFont="1">
      <alignment vertical="center"/>
    </xf>
    <xf numFmtId="49" fontId="0" fillId="0" borderId="0" xfId="0" applyNumberFormat="1">
      <alignment vertical="center"/>
    </xf>
    <xf numFmtId="0" fontId="0" fillId="21" borderId="92" xfId="0" applyFill="1" applyBorder="1" applyAlignment="1" applyProtection="1">
      <alignment horizontal="left" vertical="center" wrapText="1"/>
      <protection locked="0"/>
    </xf>
    <xf numFmtId="0" fontId="0" fillId="21" borderId="2" xfId="0" applyFill="1" applyBorder="1" applyAlignment="1" applyProtection="1">
      <alignment horizontal="left" vertical="center" wrapText="1"/>
      <protection locked="0"/>
    </xf>
    <xf numFmtId="0" fontId="0" fillId="21" borderId="48" xfId="0" applyFill="1" applyBorder="1" applyAlignment="1" applyProtection="1">
      <alignment horizontal="left" vertical="center" wrapText="1"/>
      <protection locked="0"/>
    </xf>
    <xf numFmtId="0" fontId="23" fillId="4" borderId="6" xfId="0" applyFont="1" applyFill="1" applyBorder="1" applyAlignment="1" applyProtection="1">
      <alignment horizontal="left" vertical="center" wrapText="1"/>
      <protection locked="0"/>
    </xf>
    <xf numFmtId="0" fontId="23" fillId="4" borderId="6" xfId="0" applyFont="1" applyFill="1" applyBorder="1" applyAlignment="1" applyProtection="1">
      <alignment horizontal="center" vertical="center"/>
      <protection locked="0"/>
    </xf>
    <xf numFmtId="0" fontId="50" fillId="21" borderId="51" xfId="0" applyFont="1" applyFill="1" applyBorder="1" applyAlignment="1" applyProtection="1">
      <alignment horizontal="center" vertical="center" wrapText="1"/>
      <protection locked="0"/>
    </xf>
    <xf numFmtId="0" fontId="50" fillId="21" borderId="49" xfId="0" applyFont="1" applyFill="1" applyBorder="1" applyAlignment="1" applyProtection="1">
      <alignment horizontal="center" vertical="center" wrapText="1"/>
      <protection locked="0"/>
    </xf>
    <xf numFmtId="0" fontId="43" fillId="5" borderId="6" xfId="1" applyFill="1" applyBorder="1" applyAlignment="1" applyProtection="1">
      <alignment horizontal="left" vertical="center" wrapText="1" shrinkToFit="1"/>
      <protection locked="0"/>
    </xf>
    <xf numFmtId="0" fontId="43" fillId="5" borderId="49" xfId="1" applyFill="1" applyBorder="1" applyAlignment="1" applyProtection="1">
      <alignment horizontal="left" vertical="center" wrapText="1" shrinkToFit="1"/>
      <protection locked="0"/>
    </xf>
    <xf numFmtId="0" fontId="49" fillId="21" borderId="92" xfId="0" applyFont="1" applyFill="1" applyBorder="1" applyAlignment="1" applyProtection="1">
      <alignment horizontal="left" vertical="center" wrapText="1"/>
      <protection locked="0"/>
    </xf>
    <xf numFmtId="0" fontId="49" fillId="21" borderId="48" xfId="0" applyFont="1" applyFill="1" applyBorder="1" applyAlignment="1" applyProtection="1">
      <alignment horizontal="left" vertical="center" wrapText="1"/>
      <protection locked="0"/>
    </xf>
    <xf numFmtId="0" fontId="49" fillId="0" borderId="38" xfId="0" applyFont="1" applyBorder="1" applyProtection="1">
      <alignment vertical="center"/>
      <protection locked="0"/>
    </xf>
    <xf numFmtId="0" fontId="71" fillId="0" borderId="38" xfId="0" applyFont="1" applyBorder="1" applyAlignment="1">
      <alignment horizontal="left" vertical="center"/>
    </xf>
    <xf numFmtId="0" fontId="56" fillId="0" borderId="109" xfId="4" applyFont="1" applyBorder="1" applyAlignment="1">
      <alignment horizontal="left" vertical="center" wrapText="1"/>
    </xf>
    <xf numFmtId="0" fontId="53" fillId="30" borderId="18" xfId="4" applyFont="1" applyFill="1" applyBorder="1" applyAlignment="1">
      <alignment horizontal="center" vertical="center"/>
    </xf>
    <xf numFmtId="0" fontId="53" fillId="30" borderId="35" xfId="4" applyFont="1" applyFill="1" applyBorder="1" applyAlignment="1">
      <alignment horizontal="center" vertical="center"/>
    </xf>
    <xf numFmtId="0" fontId="53" fillId="30" borderId="47" xfId="4" applyFont="1" applyFill="1" applyBorder="1" applyAlignment="1">
      <alignment horizontal="center" vertical="center"/>
    </xf>
    <xf numFmtId="0" fontId="57" fillId="0" borderId="152" xfId="4" applyFont="1" applyBorder="1" applyAlignment="1">
      <alignment horizontal="left" vertical="center"/>
    </xf>
    <xf numFmtId="0" fontId="57" fillId="0" borderId="153" xfId="4" applyFont="1" applyBorder="1" applyAlignment="1">
      <alignment horizontal="left" vertical="center"/>
    </xf>
    <xf numFmtId="0" fontId="57" fillId="0" borderId="154" xfId="4" applyFont="1" applyBorder="1" applyAlignment="1">
      <alignment horizontal="left" vertical="center"/>
    </xf>
    <xf numFmtId="0" fontId="17" fillId="0" borderId="0" xfId="4" applyFont="1" applyAlignment="1">
      <alignment horizontal="left" vertical="center" wrapText="1"/>
    </xf>
    <xf numFmtId="0" fontId="57" fillId="0" borderId="152" xfId="4" applyFont="1" applyBorder="1" applyAlignment="1">
      <alignment horizontal="left" vertical="center" wrapText="1"/>
    </xf>
    <xf numFmtId="0" fontId="57" fillId="0" borderId="153" xfId="4" applyFont="1" applyBorder="1" applyAlignment="1">
      <alignment horizontal="left" vertical="center" wrapText="1"/>
    </xf>
    <xf numFmtId="0" fontId="57" fillId="0" borderId="154" xfId="4" applyFont="1" applyBorder="1" applyAlignment="1">
      <alignment horizontal="left" vertical="center" wrapText="1"/>
    </xf>
    <xf numFmtId="0" fontId="60" fillId="0" borderId="152" xfId="4" applyFont="1" applyBorder="1" applyAlignment="1">
      <alignment horizontal="left" vertical="center"/>
    </xf>
    <xf numFmtId="0" fontId="60" fillId="0" borderId="153" xfId="4" applyFont="1" applyBorder="1" applyAlignment="1">
      <alignment horizontal="left" vertical="center"/>
    </xf>
    <xf numFmtId="0" fontId="60" fillId="0" borderId="154" xfId="4" applyFont="1" applyBorder="1" applyAlignment="1">
      <alignment horizontal="left" vertical="center"/>
    </xf>
    <xf numFmtId="0" fontId="63" fillId="0" borderId="8" xfId="0" applyFont="1" applyBorder="1" applyAlignment="1">
      <alignment horizontal="left" vertical="center" wrapText="1"/>
    </xf>
    <xf numFmtId="0" fontId="63" fillId="0" borderId="14" xfId="0" applyFont="1" applyBorder="1" applyAlignment="1">
      <alignment horizontal="left" vertical="center" wrapText="1"/>
    </xf>
    <xf numFmtId="0" fontId="8" fillId="21" borderId="152" xfId="0" applyFont="1" applyFill="1" applyBorder="1" applyAlignment="1" applyProtection="1">
      <alignment horizontal="left" vertical="center"/>
      <protection locked="0"/>
    </xf>
    <xf numFmtId="0" fontId="8" fillId="21" borderId="154" xfId="0" applyFont="1" applyFill="1" applyBorder="1" applyAlignment="1" applyProtection="1">
      <alignment horizontal="left" vertical="center"/>
      <protection locked="0"/>
    </xf>
    <xf numFmtId="0" fontId="8" fillId="6" borderId="152" xfId="0" applyFont="1" applyFill="1" applyBorder="1" applyAlignment="1" applyProtection="1">
      <alignment horizontal="left" vertical="center"/>
      <protection locked="0"/>
    </xf>
    <xf numFmtId="0" fontId="8" fillId="6" borderId="154" xfId="0" applyFont="1" applyFill="1" applyBorder="1" applyAlignment="1" applyProtection="1">
      <alignment horizontal="left" vertical="center"/>
      <protection locked="0"/>
    </xf>
    <xf numFmtId="0" fontId="60" fillId="29" borderId="0" xfId="0" applyFont="1" applyFill="1" applyAlignment="1">
      <alignment horizontal="center" vertical="center" wrapText="1"/>
    </xf>
    <xf numFmtId="0" fontId="45" fillId="29" borderId="0" xfId="0" applyFont="1" applyFill="1" applyAlignment="1">
      <alignment horizontal="left" vertical="center" wrapText="1"/>
    </xf>
    <xf numFmtId="0" fontId="45" fillId="29" borderId="0" xfId="0" applyFont="1" applyFill="1" applyAlignment="1">
      <alignment horizontal="left" vertical="center"/>
    </xf>
    <xf numFmtId="0" fontId="45" fillId="29" borderId="3" xfId="0" applyFont="1" applyFill="1" applyBorder="1" applyAlignment="1">
      <alignment horizontal="left" vertical="center"/>
    </xf>
    <xf numFmtId="0" fontId="0" fillId="21" borderId="92" xfId="0" applyFill="1" applyBorder="1" applyAlignment="1" applyProtection="1">
      <alignment horizontal="center" vertical="center"/>
      <protection locked="0"/>
    </xf>
    <xf numFmtId="0" fontId="0" fillId="21" borderId="48" xfId="0" applyFill="1" applyBorder="1" applyAlignment="1" applyProtection="1">
      <alignment horizontal="center" vertical="center"/>
      <protection locked="0"/>
    </xf>
    <xf numFmtId="0" fontId="45" fillId="0" borderId="0" xfId="0" applyFont="1" applyAlignment="1">
      <alignment horizontal="left" vertical="top" wrapText="1"/>
    </xf>
    <xf numFmtId="0" fontId="0" fillId="0" borderId="0" xfId="0" applyAlignment="1">
      <alignment horizontal="left" vertical="center" wrapText="1"/>
    </xf>
    <xf numFmtId="0" fontId="0" fillId="21" borderId="92" xfId="0" applyFill="1" applyBorder="1" applyAlignment="1" applyProtection="1">
      <alignment horizontal="left" vertical="center"/>
      <protection locked="0"/>
    </xf>
    <xf numFmtId="0" fontId="0" fillId="21" borderId="2" xfId="0" applyFill="1" applyBorder="1" applyAlignment="1" applyProtection="1">
      <alignment horizontal="left" vertical="center"/>
      <protection locked="0"/>
    </xf>
    <xf numFmtId="0" fontId="0" fillId="21" borderId="48" xfId="0" applyFill="1" applyBorder="1" applyAlignment="1" applyProtection="1">
      <alignment horizontal="left" vertical="center"/>
      <protection locked="0"/>
    </xf>
    <xf numFmtId="0" fontId="45" fillId="29" borderId="0" xfId="0" applyFont="1" applyFill="1" applyAlignment="1">
      <alignment horizontal="left" vertical="center" wrapText="1" indent="1"/>
    </xf>
    <xf numFmtId="0" fontId="45" fillId="29" borderId="3" xfId="0" applyFont="1" applyFill="1" applyBorder="1" applyAlignment="1">
      <alignment horizontal="left" vertical="center" wrapText="1" indent="1"/>
    </xf>
    <xf numFmtId="0" fontId="0" fillId="21" borderId="92" xfId="0" applyFill="1" applyBorder="1" applyProtection="1">
      <alignment vertical="center"/>
      <protection locked="0"/>
    </xf>
    <xf numFmtId="0" fontId="0" fillId="21" borderId="2" xfId="0" applyFill="1" applyBorder="1" applyProtection="1">
      <alignment vertical="center"/>
      <protection locked="0"/>
    </xf>
    <xf numFmtId="0" fontId="0" fillId="21" borderId="48" xfId="0" applyFill="1" applyBorder="1" applyProtection="1">
      <alignment vertical="center"/>
      <protection locked="0"/>
    </xf>
    <xf numFmtId="49" fontId="0" fillId="21" borderId="92" xfId="0" applyNumberFormat="1" applyFill="1" applyBorder="1" applyAlignment="1" applyProtection="1">
      <alignment horizontal="left" vertical="center"/>
      <protection locked="0"/>
    </xf>
    <xf numFmtId="49" fontId="0" fillId="21" borderId="2" xfId="0" applyNumberFormat="1" applyFill="1" applyBorder="1" applyAlignment="1" applyProtection="1">
      <alignment horizontal="left" vertical="center"/>
      <protection locked="0"/>
    </xf>
    <xf numFmtId="49" fontId="0" fillId="21" borderId="48" xfId="0" applyNumberFormat="1" applyFill="1" applyBorder="1" applyAlignment="1" applyProtection="1">
      <alignment horizontal="left" vertical="center"/>
      <protection locked="0"/>
    </xf>
    <xf numFmtId="0" fontId="0" fillId="21" borderId="92" xfId="0" applyFill="1" applyBorder="1" applyAlignment="1" applyProtection="1">
      <alignment horizontal="left" vertical="center" wrapText="1"/>
      <protection locked="0"/>
    </xf>
    <xf numFmtId="0" fontId="0" fillId="21" borderId="2" xfId="0" applyFill="1" applyBorder="1" applyAlignment="1" applyProtection="1">
      <alignment horizontal="left" vertical="center" wrapText="1"/>
      <protection locked="0"/>
    </xf>
    <xf numFmtId="0" fontId="0" fillId="21" borderId="48" xfId="0" applyFill="1" applyBorder="1" applyAlignment="1" applyProtection="1">
      <alignment horizontal="left" vertical="center" wrapText="1"/>
      <protection locked="0"/>
    </xf>
    <xf numFmtId="0" fontId="43" fillId="21" borderId="92" xfId="1" applyFill="1" applyBorder="1" applyAlignment="1" applyProtection="1">
      <alignment horizontal="left" vertical="center"/>
      <protection locked="0"/>
    </xf>
    <xf numFmtId="0" fontId="17" fillId="17" borderId="92" xfId="0" applyFont="1" applyFill="1" applyBorder="1" applyAlignment="1" applyProtection="1">
      <alignment horizontal="center" vertical="center"/>
      <protection locked="0"/>
    </xf>
    <xf numFmtId="0" fontId="17" fillId="17" borderId="2" xfId="0" applyFont="1" applyFill="1" applyBorder="1" applyAlignment="1" applyProtection="1">
      <alignment horizontal="center" vertical="center"/>
      <protection locked="0"/>
    </xf>
    <xf numFmtId="0" fontId="17" fillId="17" borderId="48" xfId="0" applyFont="1" applyFill="1" applyBorder="1" applyAlignment="1" applyProtection="1">
      <alignment horizontal="center" vertical="center"/>
      <protection locked="0"/>
    </xf>
    <xf numFmtId="0" fontId="53" fillId="0" borderId="0" xfId="0" applyFont="1" applyAlignment="1">
      <alignment horizontal="center" vertical="center"/>
    </xf>
    <xf numFmtId="178" fontId="0" fillId="29" borderId="92" xfId="0" applyNumberFormat="1" applyFill="1" applyBorder="1" applyAlignment="1" applyProtection="1">
      <alignment horizontal="left" vertical="center" shrinkToFit="1"/>
      <protection locked="0"/>
    </xf>
    <xf numFmtId="178" fontId="0" fillId="29" borderId="2" xfId="0" applyNumberFormat="1" applyFill="1" applyBorder="1" applyAlignment="1" applyProtection="1">
      <alignment horizontal="left" vertical="center" shrinkToFit="1"/>
      <protection locked="0"/>
    </xf>
    <xf numFmtId="178" fontId="0" fillId="29" borderId="48" xfId="0" applyNumberFormat="1" applyFill="1" applyBorder="1" applyAlignment="1" applyProtection="1">
      <alignment horizontal="left" vertical="center" shrinkToFit="1"/>
      <protection locked="0"/>
    </xf>
    <xf numFmtId="0" fontId="82" fillId="29" borderId="0" xfId="0" applyFont="1" applyFill="1" applyAlignment="1">
      <alignment horizontal="center" vertical="center"/>
    </xf>
    <xf numFmtId="0" fontId="62" fillId="0" borderId="11" xfId="0" applyFont="1" applyBorder="1" applyAlignment="1">
      <alignment horizontal="right" vertical="center" wrapText="1"/>
    </xf>
    <xf numFmtId="0" fontId="62" fillId="0" borderId="8" xfId="0" applyFont="1" applyBorder="1" applyAlignment="1">
      <alignment horizontal="right" vertical="center" wrapText="1"/>
    </xf>
    <xf numFmtId="0" fontId="62" fillId="0" borderId="14" xfId="0" applyFont="1" applyBorder="1" applyAlignment="1">
      <alignment horizontal="right" vertical="center" wrapText="1"/>
    </xf>
    <xf numFmtId="0" fontId="49" fillId="29" borderId="33" xfId="0" applyFont="1" applyFill="1" applyBorder="1" applyAlignment="1">
      <alignment horizontal="left" vertical="center" wrapText="1"/>
    </xf>
    <xf numFmtId="0" fontId="49" fillId="29" borderId="95" xfId="0" applyFont="1" applyFill="1" applyBorder="1" applyAlignment="1">
      <alignment horizontal="left" vertical="center" wrapText="1"/>
    </xf>
    <xf numFmtId="0" fontId="49" fillId="29" borderId="108" xfId="0" applyFont="1" applyFill="1" applyBorder="1" applyAlignment="1">
      <alignment horizontal="left" vertical="center" wrapText="1"/>
    </xf>
    <xf numFmtId="0" fontId="49" fillId="0" borderId="8" xfId="0" applyFont="1" applyBorder="1" applyAlignment="1">
      <alignment horizontal="left" vertical="center" wrapText="1"/>
    </xf>
    <xf numFmtId="0" fontId="49" fillId="0" borderId="14" xfId="0" applyFont="1" applyBorder="1" applyAlignment="1">
      <alignment horizontal="left" vertical="center" wrapText="1"/>
    </xf>
    <xf numFmtId="0" fontId="49" fillId="0" borderId="95" xfId="0" applyFont="1" applyBorder="1" applyAlignment="1">
      <alignment horizontal="left" vertical="center" wrapText="1"/>
    </xf>
    <xf numFmtId="0" fontId="49" fillId="29" borderId="8" xfId="0" applyFont="1" applyFill="1" applyBorder="1" applyAlignment="1">
      <alignment horizontal="left" vertical="center" wrapText="1"/>
    </xf>
    <xf numFmtId="0" fontId="49" fillId="29" borderId="14" xfId="0" applyFont="1" applyFill="1" applyBorder="1" applyAlignment="1">
      <alignment horizontal="left" vertical="center" wrapText="1"/>
    </xf>
    <xf numFmtId="0" fontId="49" fillId="0" borderId="11" xfId="0" applyFont="1" applyBorder="1" applyAlignment="1">
      <alignment horizontal="left" vertical="center" wrapText="1"/>
    </xf>
    <xf numFmtId="0" fontId="62" fillId="0" borderId="95" xfId="0" applyFont="1" applyBorder="1" applyAlignment="1">
      <alignment horizontal="left" vertical="center" wrapText="1"/>
    </xf>
    <xf numFmtId="0" fontId="62" fillId="0" borderId="108" xfId="0" applyFont="1" applyBorder="1" applyAlignment="1">
      <alignment horizontal="left" vertical="center" wrapText="1"/>
    </xf>
    <xf numFmtId="0" fontId="49" fillId="0" borderId="33" xfId="0" applyFont="1" applyBorder="1" applyAlignment="1">
      <alignment horizontal="left" vertical="center" wrapText="1"/>
    </xf>
    <xf numFmtId="0" fontId="62" fillId="29" borderId="11" xfId="0" applyFont="1" applyFill="1" applyBorder="1" applyAlignment="1">
      <alignment horizontal="left" vertical="center" wrapText="1"/>
    </xf>
    <xf numFmtId="0" fontId="62" fillId="29" borderId="8" xfId="0" applyFont="1" applyFill="1" applyBorder="1" applyAlignment="1">
      <alignment horizontal="left" vertical="center" wrapText="1"/>
    </xf>
    <xf numFmtId="0" fontId="62" fillId="29" borderId="14" xfId="0" applyFont="1" applyFill="1" applyBorder="1" applyAlignment="1">
      <alignment horizontal="left" vertical="center" wrapText="1"/>
    </xf>
    <xf numFmtId="0" fontId="62" fillId="0" borderId="11" xfId="0" applyFont="1" applyBorder="1" applyAlignment="1">
      <alignment horizontal="left" vertical="center" wrapText="1"/>
    </xf>
    <xf numFmtId="0" fontId="62" fillId="0" borderId="8" xfId="0" applyFont="1" applyBorder="1" applyAlignment="1">
      <alignment horizontal="left" vertical="center" wrapText="1"/>
    </xf>
    <xf numFmtId="0" fontId="62" fillId="0" borderId="14" xfId="0" applyFont="1" applyBorder="1" applyAlignment="1">
      <alignment horizontal="left" vertical="center" wrapText="1"/>
    </xf>
    <xf numFmtId="0" fontId="49" fillId="0" borderId="108" xfId="0" applyFont="1" applyBorder="1" applyAlignment="1">
      <alignment horizontal="left" vertical="center" wrapText="1"/>
    </xf>
    <xf numFmtId="0" fontId="49" fillId="0" borderId="11" xfId="0" applyFont="1" applyBorder="1" applyAlignment="1">
      <alignment horizontal="left" vertical="center"/>
    </xf>
    <xf numFmtId="0" fontId="49" fillId="0" borderId="8" xfId="0" applyFont="1" applyBorder="1" applyAlignment="1">
      <alignment horizontal="left" vertical="center"/>
    </xf>
    <xf numFmtId="0" fontId="49" fillId="0" borderId="14" xfId="0" applyFont="1" applyBorder="1" applyAlignment="1">
      <alignment horizontal="left" vertical="center"/>
    </xf>
    <xf numFmtId="0" fontId="9" fillId="29" borderId="22" xfId="0" applyFont="1" applyFill="1" applyBorder="1" applyAlignment="1">
      <alignment horizontal="left" vertical="center" wrapText="1"/>
    </xf>
    <xf numFmtId="0" fontId="9" fillId="29" borderId="0" xfId="0" applyFont="1" applyFill="1" applyAlignment="1">
      <alignment horizontal="left" vertical="center" wrapText="1"/>
    </xf>
    <xf numFmtId="0" fontId="9" fillId="29" borderId="23" xfId="0" applyFont="1" applyFill="1" applyBorder="1" applyAlignment="1">
      <alignment horizontal="left" vertical="center" wrapText="1"/>
    </xf>
    <xf numFmtId="0" fontId="62" fillId="29" borderId="33" xfId="0" applyFont="1" applyFill="1" applyBorder="1" applyAlignment="1">
      <alignment horizontal="right" vertical="center" shrinkToFit="1"/>
    </xf>
    <xf numFmtId="0" fontId="62" fillId="29" borderId="95" xfId="0" applyFont="1" applyFill="1" applyBorder="1" applyAlignment="1">
      <alignment horizontal="right" vertical="center" shrinkToFit="1"/>
    </xf>
    <xf numFmtId="0" fontId="62" fillId="29" borderId="108" xfId="0" applyFont="1" applyFill="1" applyBorder="1" applyAlignment="1">
      <alignment horizontal="right" vertical="center" shrinkToFit="1"/>
    </xf>
    <xf numFmtId="49" fontId="49" fillId="0" borderId="10" xfId="0" applyNumberFormat="1" applyFont="1" applyBorder="1" applyAlignment="1">
      <alignment horizontal="center" vertical="center" wrapText="1"/>
    </xf>
    <xf numFmtId="0" fontId="49" fillId="0" borderId="10" xfId="0" applyFont="1" applyBorder="1" applyAlignment="1">
      <alignment horizontal="left" vertical="center" wrapText="1"/>
    </xf>
    <xf numFmtId="0" fontId="65" fillId="31" borderId="27" xfId="0" applyFont="1" applyFill="1" applyBorder="1" applyAlignment="1">
      <alignment horizontal="left" vertical="center"/>
    </xf>
    <xf numFmtId="0" fontId="65" fillId="31" borderId="0" xfId="0" applyFont="1" applyFill="1" applyAlignment="1">
      <alignment horizontal="left" vertical="center"/>
    </xf>
    <xf numFmtId="0" fontId="65" fillId="31"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64" fillId="30" borderId="33" xfId="0" applyFont="1" applyFill="1" applyBorder="1" applyAlignment="1">
      <alignment horizontal="left" vertical="center" wrapText="1"/>
    </xf>
    <xf numFmtId="0" fontId="64" fillId="30" borderId="8" xfId="0" applyFont="1" applyFill="1" applyBorder="1" applyAlignment="1">
      <alignment horizontal="left" vertical="center" wrapText="1"/>
    </xf>
    <xf numFmtId="0" fontId="49" fillId="29" borderId="11" xfId="0" applyFont="1" applyFill="1" applyBorder="1" applyAlignment="1">
      <alignment horizontal="left" vertical="center" wrapText="1"/>
    </xf>
    <xf numFmtId="0" fontId="49" fillId="29" borderId="11" xfId="0" applyFont="1" applyFill="1" applyBorder="1" applyAlignment="1">
      <alignment horizontal="right" vertical="center"/>
    </xf>
    <xf numFmtId="0" fontId="49" fillId="29" borderId="8" xfId="0" applyFont="1" applyFill="1" applyBorder="1" applyAlignment="1">
      <alignment horizontal="right" vertical="center"/>
    </xf>
    <xf numFmtId="0" fontId="49" fillId="29" borderId="14" xfId="0" applyFont="1" applyFill="1" applyBorder="1" applyAlignment="1">
      <alignment horizontal="right" vertical="center"/>
    </xf>
    <xf numFmtId="0" fontId="62" fillId="0" borderId="11" xfId="0" applyFont="1" applyBorder="1" applyAlignment="1">
      <alignment horizontal="right" vertical="center"/>
    </xf>
    <xf numFmtId="0" fontId="62" fillId="0" borderId="8" xfId="0" applyFont="1" applyBorder="1" applyAlignment="1">
      <alignment horizontal="right" vertical="center"/>
    </xf>
    <xf numFmtId="0" fontId="62" fillId="0" borderId="14" xfId="0" applyFont="1" applyBorder="1" applyAlignment="1">
      <alignment horizontal="right" vertical="center"/>
    </xf>
    <xf numFmtId="0" fontId="62" fillId="29" borderId="95" xfId="0" applyFont="1" applyFill="1" applyBorder="1" applyAlignment="1">
      <alignment horizontal="left" vertical="center" wrapText="1"/>
    </xf>
    <xf numFmtId="0" fontId="62" fillId="29" borderId="108" xfId="0" applyFont="1" applyFill="1" applyBorder="1" applyAlignment="1">
      <alignment horizontal="left" vertical="center" wrapText="1"/>
    </xf>
    <xf numFmtId="0" fontId="62" fillId="29" borderId="11" xfId="0" applyFont="1" applyFill="1" applyBorder="1" applyAlignment="1">
      <alignment horizontal="right" vertical="center"/>
    </xf>
    <xf numFmtId="0" fontId="62" fillId="29" borderId="8" xfId="0" applyFont="1" applyFill="1" applyBorder="1" applyAlignment="1">
      <alignment horizontal="right" vertical="center"/>
    </xf>
    <xf numFmtId="0" fontId="62" fillId="29" borderId="14" xfId="0" applyFont="1" applyFill="1" applyBorder="1" applyAlignment="1">
      <alignment horizontal="right" vertical="center"/>
    </xf>
    <xf numFmtId="0" fontId="49" fillId="0" borderId="11" xfId="0" applyFont="1" applyBorder="1" applyAlignment="1">
      <alignment horizontal="right" vertical="center"/>
    </xf>
    <xf numFmtId="0" fontId="49" fillId="0" borderId="8" xfId="0" applyFont="1" applyBorder="1" applyAlignment="1">
      <alignment horizontal="right" vertical="center"/>
    </xf>
    <xf numFmtId="0" fontId="49" fillId="0" borderId="14" xfId="0" applyFont="1" applyBorder="1" applyAlignment="1">
      <alignment horizontal="right" vertical="center"/>
    </xf>
    <xf numFmtId="0" fontId="9" fillId="29" borderId="33" xfId="0" applyFont="1" applyFill="1" applyBorder="1" applyAlignment="1">
      <alignment horizontal="left" vertical="center" wrapText="1"/>
    </xf>
    <xf numFmtId="0" fontId="9" fillId="29" borderId="95" xfId="0" applyFont="1" applyFill="1" applyBorder="1" applyAlignment="1">
      <alignment horizontal="left" vertical="center" wrapText="1"/>
    </xf>
    <xf numFmtId="0" fontId="9" fillId="29" borderId="108" xfId="0" applyFont="1" applyFill="1" applyBorder="1" applyAlignment="1">
      <alignment horizontal="left" vertical="center" wrapText="1"/>
    </xf>
    <xf numFmtId="0" fontId="9" fillId="29" borderId="11" xfId="0" applyFont="1" applyFill="1" applyBorder="1" applyAlignment="1">
      <alignment horizontal="left" vertical="center" wrapText="1"/>
    </xf>
    <xf numFmtId="0" fontId="9" fillId="29" borderId="8" xfId="0" applyFont="1" applyFill="1" applyBorder="1" applyAlignment="1">
      <alignment horizontal="left" vertical="center" wrapText="1"/>
    </xf>
    <xf numFmtId="0" fontId="9" fillId="29" borderId="14" xfId="0" applyFont="1" applyFill="1" applyBorder="1" applyAlignment="1">
      <alignment horizontal="left" vertical="center" wrapText="1"/>
    </xf>
    <xf numFmtId="0" fontId="62" fillId="29" borderId="33" xfId="0" applyFont="1" applyFill="1" applyBorder="1" applyAlignment="1">
      <alignment horizontal="left" vertical="center" wrapText="1"/>
    </xf>
    <xf numFmtId="0" fontId="62" fillId="0" borderId="33" xfId="0" applyFont="1" applyBorder="1" applyAlignment="1">
      <alignment horizontal="right" vertical="center"/>
    </xf>
    <xf numFmtId="0" fontId="62" fillId="0" borderId="95" xfId="0" applyFont="1" applyBorder="1" applyAlignment="1">
      <alignment horizontal="right" vertical="center"/>
    </xf>
    <xf numFmtId="0" fontId="62" fillId="0" borderId="108" xfId="0" applyFont="1" applyBorder="1" applyAlignment="1">
      <alignment horizontal="right" vertical="center"/>
    </xf>
    <xf numFmtId="49" fontId="62" fillId="29" borderId="33" xfId="0" applyNumberFormat="1" applyFont="1" applyFill="1" applyBorder="1" applyAlignment="1">
      <alignment horizontal="left" vertical="center" wrapText="1"/>
    </xf>
    <xf numFmtId="49" fontId="62" fillId="29" borderId="95" xfId="0" applyNumberFormat="1" applyFont="1" applyFill="1" applyBorder="1" applyAlignment="1">
      <alignment horizontal="left" vertical="center" wrapText="1"/>
    </xf>
    <xf numFmtId="49" fontId="62" fillId="29" borderId="11" xfId="0" applyNumberFormat="1" applyFont="1" applyFill="1" applyBorder="1" applyAlignment="1">
      <alignment horizontal="left" vertical="center" wrapText="1"/>
    </xf>
    <xf numFmtId="49" fontId="62" fillId="29" borderId="8" xfId="0" applyNumberFormat="1" applyFont="1" applyFill="1" applyBorder="1" applyAlignment="1">
      <alignment horizontal="left" vertical="center" wrapText="1"/>
    </xf>
    <xf numFmtId="0" fontId="65" fillId="31" borderId="94" xfId="0" applyFont="1" applyFill="1" applyBorder="1" applyAlignment="1">
      <alignment horizontal="left" vertical="center"/>
    </xf>
    <xf numFmtId="0" fontId="65" fillId="31" borderId="8" xfId="0" applyFont="1" applyFill="1" applyBorder="1" applyAlignment="1">
      <alignment horizontal="left" vertical="center"/>
    </xf>
    <xf numFmtId="49" fontId="62" fillId="0" borderId="33" xfId="0" applyNumberFormat="1" applyFont="1" applyBorder="1" applyAlignment="1">
      <alignment horizontal="left" vertical="center" wrapText="1"/>
    </xf>
    <xf numFmtId="49" fontId="62" fillId="0" borderId="95" xfId="0" applyNumberFormat="1" applyFont="1" applyBorder="1" applyAlignment="1">
      <alignment horizontal="left" vertical="center" wrapText="1"/>
    </xf>
    <xf numFmtId="0" fontId="65" fillId="31" borderId="67" xfId="0" applyFont="1" applyFill="1" applyBorder="1" applyAlignment="1">
      <alignment horizontal="left" vertical="center"/>
    </xf>
    <xf numFmtId="178" fontId="0" fillId="0" borderId="15" xfId="0" applyNumberFormat="1" applyBorder="1" applyAlignment="1">
      <alignment horizontal="left" vertical="center" shrinkToFit="1"/>
    </xf>
    <xf numFmtId="178" fontId="0" fillId="0" borderId="36" xfId="0" applyNumberFormat="1" applyBorder="1" applyAlignment="1">
      <alignment horizontal="left" vertical="center" shrinkToFit="1"/>
    </xf>
    <xf numFmtId="178" fontId="0" fillId="0" borderId="86" xfId="0" applyNumberFormat="1" applyBorder="1" applyAlignment="1">
      <alignment horizontal="left" vertical="center" shrinkToFit="1"/>
    </xf>
    <xf numFmtId="0" fontId="65" fillId="31" borderId="26" xfId="0" applyFont="1" applyFill="1" applyBorder="1" applyAlignment="1">
      <alignment horizontal="left" vertical="center"/>
    </xf>
    <xf numFmtId="0" fontId="65" fillId="31" borderId="66" xfId="0" applyFont="1" applyFill="1" applyBorder="1" applyAlignment="1">
      <alignment horizontal="left" vertical="center"/>
    </xf>
    <xf numFmtId="0" fontId="65" fillId="31" borderId="127" xfId="0" applyFont="1" applyFill="1" applyBorder="1" applyAlignment="1">
      <alignment horizontal="left" vertical="center"/>
    </xf>
    <xf numFmtId="0" fontId="61" fillId="0" borderId="132"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0" xfId="0" applyFont="1" applyAlignment="1">
      <alignment horizontal="center" vertical="center" wrapText="1"/>
    </xf>
    <xf numFmtId="0" fontId="61" fillId="0" borderId="163" xfId="0" applyFont="1" applyBorder="1" applyAlignment="1">
      <alignment horizontal="left" vertical="center" wrapText="1"/>
    </xf>
    <xf numFmtId="0" fontId="61" fillId="0" borderId="63" xfId="0" applyFont="1" applyBorder="1" applyAlignment="1">
      <alignment horizontal="left" vertical="center" wrapText="1"/>
    </xf>
    <xf numFmtId="0" fontId="61" fillId="0" borderId="164" xfId="0" applyFont="1" applyBorder="1" applyAlignment="1">
      <alignment horizontal="left" vertical="center" wrapText="1"/>
    </xf>
    <xf numFmtId="0" fontId="62" fillId="0" borderId="11" xfId="0" applyFont="1" applyBorder="1" applyAlignment="1">
      <alignment horizontal="left" vertical="center"/>
    </xf>
    <xf numFmtId="0" fontId="62" fillId="0" borderId="8" xfId="0" applyFont="1" applyBorder="1" applyAlignment="1">
      <alignment horizontal="left" vertical="center"/>
    </xf>
    <xf numFmtId="0" fontId="62" fillId="0" borderId="14" xfId="0" applyFont="1" applyBorder="1" applyAlignment="1">
      <alignment horizontal="left" vertical="center"/>
    </xf>
    <xf numFmtId="0" fontId="79" fillId="0" borderId="0" xfId="0" applyFont="1" applyAlignment="1">
      <alignment horizontal="center" wrapText="1"/>
    </xf>
    <xf numFmtId="0" fontId="79" fillId="0" borderId="30" xfId="0" applyFont="1" applyBorder="1" applyAlignment="1">
      <alignment horizontal="center" wrapText="1"/>
    </xf>
    <xf numFmtId="0" fontId="49" fillId="29" borderId="42" xfId="0" applyFont="1" applyFill="1" applyBorder="1" applyAlignment="1">
      <alignment horizontal="left" vertical="center" wrapText="1"/>
    </xf>
    <xf numFmtId="0" fontId="49" fillId="29" borderId="13" xfId="0" applyFont="1" applyFill="1" applyBorder="1" applyAlignment="1">
      <alignment horizontal="left" vertical="center" wrapText="1"/>
    </xf>
    <xf numFmtId="178" fontId="89" fillId="0" borderId="0" xfId="0" applyNumberFormat="1" applyFont="1" applyAlignment="1">
      <alignment horizontal="left" wrapText="1"/>
    </xf>
    <xf numFmtId="178" fontId="89" fillId="0" borderId="30" xfId="0" applyNumberFormat="1" applyFont="1" applyBorder="1" applyAlignment="1">
      <alignment horizontal="left" wrapText="1"/>
    </xf>
    <xf numFmtId="0" fontId="49" fillId="0" borderId="12" xfId="0" applyFont="1" applyBorder="1" applyAlignment="1">
      <alignment horizontal="left" vertical="center" wrapText="1"/>
    </xf>
    <xf numFmtId="0" fontId="49" fillId="0" borderId="42" xfId="0" applyFont="1" applyBorder="1" applyAlignment="1">
      <alignment horizontal="left" vertical="center" wrapText="1"/>
    </xf>
    <xf numFmtId="0" fontId="49" fillId="0" borderId="13" xfId="0" applyFont="1" applyBorder="1" applyAlignment="1">
      <alignment horizontal="left" vertical="center" wrapText="1"/>
    </xf>
    <xf numFmtId="0" fontId="49" fillId="29" borderId="0" xfId="0" applyFont="1" applyFill="1" applyAlignment="1">
      <alignment horizontal="left" vertical="center" wrapText="1"/>
    </xf>
    <xf numFmtId="0" fontId="49" fillId="29" borderId="23" xfId="0" applyFont="1" applyFill="1" applyBorder="1" applyAlignment="1">
      <alignment horizontal="left" vertical="center" wrapText="1"/>
    </xf>
    <xf numFmtId="0" fontId="49" fillId="38" borderId="8" xfId="0" applyFont="1" applyFill="1" applyBorder="1" applyAlignment="1">
      <alignment horizontal="left" vertical="center" wrapText="1"/>
    </xf>
    <xf numFmtId="0" fontId="49" fillId="38" borderId="14" xfId="0" applyFont="1" applyFill="1" applyBorder="1" applyAlignment="1">
      <alignment horizontal="left" vertical="center" wrapText="1"/>
    </xf>
    <xf numFmtId="0" fontId="75" fillId="0" borderId="33" xfId="0" applyFont="1" applyBorder="1" applyAlignment="1">
      <alignment horizontal="right" vertical="center" wrapText="1"/>
    </xf>
    <xf numFmtId="0" fontId="75" fillId="0" borderId="95" xfId="0" applyFont="1" applyBorder="1" applyAlignment="1">
      <alignment horizontal="right" vertical="center" wrapText="1"/>
    </xf>
    <xf numFmtId="0" fontId="75" fillId="0" borderId="108" xfId="0" applyFont="1" applyBorder="1" applyAlignment="1">
      <alignment horizontal="right" vertical="center" wrapText="1"/>
    </xf>
    <xf numFmtId="0" fontId="9" fillId="0" borderId="11" xfId="0" applyFont="1" applyBorder="1" applyAlignment="1">
      <alignment horizontal="left" vertical="center" wrapText="1"/>
    </xf>
    <xf numFmtId="0" fontId="62" fillId="0" borderId="0" xfId="0" applyFont="1" applyAlignment="1">
      <alignment horizontal="left" vertical="center" wrapText="1"/>
    </xf>
    <xf numFmtId="0" fontId="62" fillId="0" borderId="23" xfId="0" applyFont="1" applyBorder="1" applyAlignment="1">
      <alignment horizontal="left" vertical="center" wrapText="1"/>
    </xf>
    <xf numFmtId="0" fontId="65" fillId="31" borderId="94" xfId="0" applyFont="1" applyFill="1" applyBorder="1" applyAlignment="1">
      <alignment horizontal="left" vertical="center" wrapText="1"/>
    </xf>
    <xf numFmtId="0" fontId="65" fillId="31" borderId="8" xfId="0" applyFont="1" applyFill="1" applyBorder="1" applyAlignment="1">
      <alignment horizontal="left" vertical="center" wrapText="1"/>
    </xf>
    <xf numFmtId="0" fontId="49" fillId="0" borderId="11" xfId="0" applyFont="1" applyBorder="1" applyAlignment="1">
      <alignment horizontal="right" vertical="center" wrapText="1"/>
    </xf>
    <xf numFmtId="0" fontId="49" fillId="0" borderId="8" xfId="0" applyFont="1" applyBorder="1" applyAlignment="1">
      <alignment horizontal="right" vertical="center" wrapText="1"/>
    </xf>
    <xf numFmtId="0" fontId="49" fillId="0" borderId="14" xfId="0" applyFont="1" applyBorder="1" applyAlignment="1">
      <alignment horizontal="right" vertical="center" wrapText="1"/>
    </xf>
    <xf numFmtId="0" fontId="75" fillId="0" borderId="95" xfId="0" applyFont="1" applyBorder="1" applyAlignment="1">
      <alignment horizontal="left" vertical="center" wrapText="1"/>
    </xf>
    <xf numFmtId="0" fontId="75" fillId="0" borderId="8" xfId="0" applyFont="1" applyBorder="1" applyAlignment="1">
      <alignment horizontal="left" vertical="center" wrapText="1"/>
    </xf>
    <xf numFmtId="0" fontId="75" fillId="0" borderId="14" xfId="0" applyFont="1" applyBorder="1" applyAlignment="1">
      <alignment horizontal="left" vertical="center" wrapText="1"/>
    </xf>
    <xf numFmtId="0" fontId="49" fillId="29" borderId="134" xfId="0" applyFont="1" applyFill="1" applyBorder="1" applyAlignment="1">
      <alignment horizontal="left" vertical="center" wrapText="1"/>
    </xf>
    <xf numFmtId="0" fontId="49" fillId="29" borderId="5" xfId="0" applyFont="1" applyFill="1" applyBorder="1" applyAlignment="1">
      <alignment horizontal="left" vertical="center" wrapText="1"/>
    </xf>
    <xf numFmtId="0" fontId="49" fillId="29" borderId="135" xfId="0" applyFont="1" applyFill="1" applyBorder="1" applyAlignment="1">
      <alignment horizontal="left" vertical="center" wrapText="1"/>
    </xf>
    <xf numFmtId="0" fontId="61" fillId="23" borderId="7" xfId="0" applyFont="1" applyFill="1" applyBorder="1" applyAlignment="1">
      <alignment horizontal="center" vertical="center" wrapText="1"/>
    </xf>
    <xf numFmtId="0" fontId="61" fillId="23" borderId="16" xfId="0" applyFont="1" applyFill="1" applyBorder="1" applyAlignment="1">
      <alignment horizontal="center" vertical="center"/>
    </xf>
    <xf numFmtId="0" fontId="61" fillId="23" borderId="7" xfId="0" applyFont="1" applyFill="1" applyBorder="1" applyAlignment="1">
      <alignment horizontal="center" vertical="center"/>
    </xf>
    <xf numFmtId="0" fontId="61" fillId="23" borderId="15" xfId="0" applyFont="1" applyFill="1" applyBorder="1" applyAlignment="1">
      <alignment horizontal="center" vertical="center"/>
    </xf>
    <xf numFmtId="0" fontId="61" fillId="21" borderId="6"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61" fillId="23" borderId="24" xfId="0" applyFont="1" applyFill="1" applyBorder="1" applyAlignment="1">
      <alignment horizontal="center" vertical="center" wrapText="1"/>
    </xf>
    <xf numFmtId="0" fontId="61" fillId="23" borderId="43" xfId="0" applyFont="1" applyFill="1" applyBorder="1" applyAlignment="1">
      <alignment horizontal="center" vertical="center" wrapText="1"/>
    </xf>
    <xf numFmtId="0" fontId="61" fillId="23" borderId="129" xfId="0" applyFont="1" applyFill="1" applyBorder="1" applyAlignment="1">
      <alignment horizontal="center" vertical="center" wrapText="1"/>
    </xf>
    <xf numFmtId="0" fontId="61" fillId="23" borderId="16" xfId="0" applyFont="1" applyFill="1" applyBorder="1" applyAlignment="1">
      <alignment horizontal="center" vertical="center" wrapText="1"/>
    </xf>
    <xf numFmtId="0" fontId="15" fillId="23" borderId="16" xfId="0" applyFont="1" applyFill="1" applyBorder="1" applyAlignment="1">
      <alignment horizontal="left" vertical="center" wrapText="1"/>
    </xf>
    <xf numFmtId="0" fontId="15" fillId="23" borderId="24" xfId="0" applyFont="1" applyFill="1" applyBorder="1" applyAlignment="1">
      <alignment horizontal="left" vertical="center" wrapText="1"/>
    </xf>
    <xf numFmtId="0" fontId="15" fillId="23" borderId="113" xfId="0" applyFont="1" applyFill="1" applyBorder="1" applyAlignment="1">
      <alignment horizontal="left" vertical="center" wrapText="1"/>
    </xf>
    <xf numFmtId="0" fontId="15" fillId="23" borderId="16" xfId="0" applyFont="1" applyFill="1" applyBorder="1" applyAlignment="1">
      <alignment horizontal="center" vertical="center"/>
    </xf>
    <xf numFmtId="0" fontId="15" fillId="23" borderId="24" xfId="0" applyFont="1" applyFill="1" applyBorder="1" applyAlignment="1">
      <alignment horizontal="center" vertical="center"/>
    </xf>
    <xf numFmtId="0" fontId="15" fillId="23" borderId="113" xfId="0" applyFont="1" applyFill="1" applyBorder="1" applyAlignment="1">
      <alignment horizontal="center" vertical="center"/>
    </xf>
    <xf numFmtId="0" fontId="15" fillId="23" borderId="16" xfId="0" applyFont="1" applyFill="1" applyBorder="1" applyAlignment="1">
      <alignment horizontal="center" vertical="center" wrapText="1"/>
    </xf>
    <xf numFmtId="0" fontId="15" fillId="23" borderId="24" xfId="0" applyFont="1" applyFill="1" applyBorder="1" applyAlignment="1">
      <alignment horizontal="center" vertical="center" wrapText="1"/>
    </xf>
    <xf numFmtId="0" fontId="15" fillId="23" borderId="113" xfId="0" applyFont="1" applyFill="1" applyBorder="1" applyAlignment="1">
      <alignment horizontal="center" vertical="center" wrapText="1"/>
    </xf>
    <xf numFmtId="0" fontId="51" fillId="23" borderId="18" xfId="0" applyFont="1" applyFill="1" applyBorder="1" applyAlignment="1">
      <alignment horizontal="left" vertical="center" wrapText="1"/>
    </xf>
    <xf numFmtId="0" fontId="51" fillId="23" borderId="35" xfId="0" applyFont="1" applyFill="1" applyBorder="1" applyAlignment="1">
      <alignment horizontal="left" vertical="center" wrapText="1"/>
    </xf>
    <xf numFmtId="0" fontId="51" fillId="23" borderId="47" xfId="0" applyFont="1" applyFill="1" applyBorder="1" applyAlignment="1">
      <alignment horizontal="left" vertical="center" wrapText="1"/>
    </xf>
    <xf numFmtId="0" fontId="23" fillId="0" borderId="36" xfId="0" applyFont="1" applyBorder="1" applyAlignment="1">
      <alignment horizontal="center" vertical="center" wrapText="1"/>
    </xf>
    <xf numFmtId="0" fontId="23" fillId="0" borderId="86" xfId="0" applyFont="1" applyBorder="1" applyAlignment="1">
      <alignment horizontal="center" vertical="center" wrapText="1"/>
    </xf>
    <xf numFmtId="0" fontId="15" fillId="23" borderId="35" xfId="0" applyFont="1" applyFill="1" applyBorder="1" applyAlignment="1">
      <alignment horizontal="center" vertical="center" wrapText="1"/>
    </xf>
    <xf numFmtId="0" fontId="15" fillId="23" borderId="47" xfId="0" applyFont="1" applyFill="1" applyBorder="1" applyAlignment="1">
      <alignment horizontal="center" vertical="center" wrapText="1"/>
    </xf>
    <xf numFmtId="0" fontId="15" fillId="23" borderId="54" xfId="0" applyFont="1" applyFill="1" applyBorder="1" applyAlignment="1">
      <alignment horizontal="center" vertical="center" wrapText="1"/>
    </xf>
    <xf numFmtId="0" fontId="0" fillId="0" borderId="0" xfId="0" applyAlignment="1">
      <alignment horizontal="right" vertical="center" wrapText="1"/>
    </xf>
    <xf numFmtId="0" fontId="0" fillId="0" borderId="155" xfId="0" applyBorder="1" applyAlignment="1">
      <alignment horizontal="right" vertical="center" wrapText="1"/>
    </xf>
    <xf numFmtId="0" fontId="61" fillId="0" borderId="0" xfId="0" applyFont="1" applyAlignment="1">
      <alignment horizontal="left" vertical="top" wrapText="1"/>
    </xf>
    <xf numFmtId="0" fontId="11" fillId="2" borderId="35"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3" fillId="23" borderId="151" xfId="0" applyFont="1" applyFill="1" applyBorder="1" applyAlignment="1">
      <alignment horizontal="center" vertical="center" wrapText="1"/>
    </xf>
    <xf numFmtId="0" fontId="13" fillId="23" borderId="156" xfId="0" applyFont="1" applyFill="1" applyBorder="1" applyAlignment="1">
      <alignment horizontal="center" vertical="center" wrapText="1"/>
    </xf>
    <xf numFmtId="0" fontId="13" fillId="23" borderId="16" xfId="0" applyFont="1" applyFill="1" applyBorder="1" applyAlignment="1">
      <alignment horizontal="center" vertical="center" wrapText="1"/>
    </xf>
    <xf numFmtId="0" fontId="13" fillId="23" borderId="24" xfId="0" applyFont="1" applyFill="1" applyBorder="1" applyAlignment="1">
      <alignment horizontal="center" vertical="center" wrapText="1"/>
    </xf>
    <xf numFmtId="0" fontId="13" fillId="23" borderId="11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13" xfId="0" applyFont="1" applyFill="1" applyBorder="1" applyAlignment="1">
      <alignment horizontal="center" vertical="center" wrapText="1"/>
    </xf>
    <xf numFmtId="178" fontId="5" fillId="0" borderId="15" xfId="0" applyNumberFormat="1" applyFont="1" applyBorder="1" applyAlignment="1">
      <alignment horizontal="center" vertical="center" shrinkToFit="1"/>
    </xf>
    <xf numFmtId="178" fontId="5" fillId="0" borderId="36" xfId="0" applyNumberFormat="1" applyFont="1" applyBorder="1" applyAlignment="1">
      <alignment horizontal="center" vertical="center" shrinkToFit="1"/>
    </xf>
    <xf numFmtId="178" fontId="5" fillId="0" borderId="86" xfId="0" applyNumberFormat="1" applyFont="1" applyBorder="1" applyAlignment="1">
      <alignment horizontal="center" vertical="center" shrinkToFit="1"/>
    </xf>
    <xf numFmtId="0" fontId="11" fillId="2" borderId="46"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67" fillId="0" borderId="15" xfId="0" applyFont="1" applyBorder="1" applyAlignment="1">
      <alignment horizontal="center" vertical="center" wrapText="1"/>
    </xf>
    <xf numFmtId="0" fontId="67" fillId="0" borderId="36" xfId="0" applyFont="1" applyBorder="1" applyAlignment="1">
      <alignment horizontal="center" vertical="center" wrapText="1"/>
    </xf>
    <xf numFmtId="0" fontId="61" fillId="21" borderId="92" xfId="0" applyFont="1" applyFill="1" applyBorder="1" applyAlignment="1" applyProtection="1">
      <alignment horizontal="left" vertical="center" wrapText="1"/>
      <protection locked="0"/>
    </xf>
    <xf numFmtId="0" fontId="61" fillId="21" borderId="2" xfId="0" applyFont="1" applyFill="1" applyBorder="1" applyAlignment="1" applyProtection="1">
      <alignment horizontal="left" vertical="center" wrapText="1"/>
      <protection locked="0"/>
    </xf>
    <xf numFmtId="0" fontId="61" fillId="21" borderId="48"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13" fillId="23" borderId="35" xfId="0" applyFont="1" applyFill="1" applyBorder="1" applyAlignment="1">
      <alignment horizontal="center" vertical="center" wrapText="1"/>
    </xf>
    <xf numFmtId="0" fontId="13" fillId="23" borderId="5" xfId="0" applyFont="1" applyFill="1" applyBorder="1" applyAlignment="1">
      <alignment horizontal="center" vertical="center" wrapText="1"/>
    </xf>
    <xf numFmtId="0" fontId="61" fillId="21" borderId="92" xfId="0" applyFont="1" applyFill="1" applyBorder="1" applyProtection="1">
      <alignment vertical="center"/>
      <protection locked="0"/>
    </xf>
    <xf numFmtId="0" fontId="61" fillId="21" borderId="2" xfId="0" applyFont="1" applyFill="1" applyBorder="1" applyProtection="1">
      <alignment vertical="center"/>
      <protection locked="0"/>
    </xf>
    <xf numFmtId="0" fontId="61" fillId="21" borderId="48" xfId="0" applyFont="1" applyFill="1" applyBorder="1" applyProtection="1">
      <alignment vertical="center"/>
      <protection locked="0"/>
    </xf>
    <xf numFmtId="0" fontId="15" fillId="2" borderId="78" xfId="0" applyFont="1" applyFill="1" applyBorder="1" applyAlignment="1">
      <alignment horizontal="left" vertical="center" wrapText="1"/>
    </xf>
    <xf numFmtId="0" fontId="15" fillId="2" borderId="151" xfId="0" applyFont="1" applyFill="1" applyBorder="1" applyAlignment="1">
      <alignment horizontal="left" vertical="center" wrapText="1"/>
    </xf>
    <xf numFmtId="0" fontId="15" fillId="2" borderId="141" xfId="0" applyFont="1" applyFill="1" applyBorder="1" applyAlignment="1">
      <alignment horizontal="left" vertical="center" wrapText="1"/>
    </xf>
    <xf numFmtId="0" fontId="15" fillId="2" borderId="150" xfId="0" applyFont="1" applyFill="1" applyBorder="1" applyAlignment="1">
      <alignment horizontal="left" vertical="center" wrapText="1"/>
    </xf>
    <xf numFmtId="0" fontId="61" fillId="23" borderId="113" xfId="0" applyFont="1" applyFill="1" applyBorder="1" applyAlignment="1">
      <alignment horizontal="center" vertical="center" wrapText="1"/>
    </xf>
    <xf numFmtId="0" fontId="15" fillId="23" borderId="86" xfId="0" applyFont="1" applyFill="1" applyBorder="1" applyAlignment="1">
      <alignment horizontal="center" vertical="center" wrapText="1"/>
    </xf>
    <xf numFmtId="0" fontId="15" fillId="23" borderId="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51" fillId="21" borderId="92" xfId="0" applyFont="1" applyFill="1" applyBorder="1" applyAlignment="1" applyProtection="1">
      <alignment horizontal="left" vertical="center" wrapText="1"/>
      <protection locked="0"/>
    </xf>
    <xf numFmtId="0" fontId="51" fillId="21" borderId="2" xfId="0" applyFont="1" applyFill="1" applyBorder="1" applyAlignment="1" applyProtection="1">
      <alignment horizontal="left" vertical="center" wrapText="1"/>
      <protection locked="0"/>
    </xf>
    <xf numFmtId="0" fontId="51" fillId="21" borderId="48" xfId="0" applyFont="1" applyFill="1" applyBorder="1" applyAlignment="1" applyProtection="1">
      <alignment horizontal="left" vertical="center" wrapText="1"/>
      <protection locked="0"/>
    </xf>
    <xf numFmtId="0" fontId="61" fillId="23" borderId="36" xfId="0" applyFont="1" applyFill="1" applyBorder="1" applyAlignment="1">
      <alignment horizontal="center" vertical="center"/>
    </xf>
    <xf numFmtId="0" fontId="61" fillId="23" borderId="118" xfId="0" applyFont="1" applyFill="1" applyBorder="1" applyAlignment="1">
      <alignment horizontal="center" vertical="center"/>
    </xf>
    <xf numFmtId="0" fontId="61" fillId="23" borderId="88" xfId="0" applyFont="1" applyFill="1" applyBorder="1" applyAlignment="1">
      <alignment horizontal="center" vertical="center"/>
    </xf>
    <xf numFmtId="0" fontId="61" fillId="23" borderId="89" xfId="0" applyFont="1" applyFill="1" applyBorder="1" applyAlignment="1">
      <alignment horizontal="center" vertical="center"/>
    </xf>
    <xf numFmtId="0" fontId="61" fillId="23" borderId="15" xfId="0" applyFont="1" applyFill="1" applyBorder="1" applyAlignment="1">
      <alignment horizontal="left" vertical="center" wrapText="1"/>
    </xf>
    <xf numFmtId="0" fontId="61" fillId="23" borderId="36" xfId="0" applyFont="1" applyFill="1" applyBorder="1" applyAlignment="1">
      <alignment horizontal="left" vertical="center" wrapText="1"/>
    </xf>
    <xf numFmtId="0" fontId="66" fillId="0" borderId="0" xfId="0" applyFont="1" applyAlignment="1">
      <alignment horizontal="center" vertical="center"/>
    </xf>
    <xf numFmtId="0" fontId="0" fillId="0" borderId="0" xfId="0" applyAlignment="1">
      <alignment horizontal="center" vertical="center"/>
    </xf>
    <xf numFmtId="38" fontId="13" fillId="23" borderId="16" xfId="5" applyFont="1" applyFill="1" applyBorder="1" applyAlignment="1" applyProtection="1">
      <alignment horizontal="center" vertical="center" wrapText="1"/>
    </xf>
    <xf numFmtId="38" fontId="13" fillId="23" borderId="113" xfId="5" applyFont="1" applyFill="1" applyBorder="1" applyAlignment="1" applyProtection="1">
      <alignment horizontal="center" vertical="center" wrapText="1"/>
    </xf>
    <xf numFmtId="0" fontId="11" fillId="2" borderId="16" xfId="0" applyFont="1" applyFill="1" applyBorder="1" applyAlignment="1">
      <alignment horizontal="center" vertical="center" wrapText="1"/>
    </xf>
    <xf numFmtId="0" fontId="11" fillId="2" borderId="151" xfId="0" applyFont="1" applyFill="1" applyBorder="1" applyAlignment="1">
      <alignment horizontal="center" vertical="center" wrapText="1"/>
    </xf>
    <xf numFmtId="0" fontId="15" fillId="23" borderId="16" xfId="0" applyFont="1" applyFill="1" applyBorder="1" applyAlignment="1">
      <alignment horizontal="center" vertical="center" wrapText="1" shrinkToFit="1"/>
    </xf>
    <xf numFmtId="0" fontId="15" fillId="23" borderId="113" xfId="0" applyFont="1" applyFill="1" applyBorder="1" applyAlignment="1">
      <alignment horizontal="center" vertical="center" wrapText="1" shrinkToFit="1"/>
    </xf>
    <xf numFmtId="0" fontId="17" fillId="0" borderId="35" xfId="0" applyFont="1" applyBorder="1" applyAlignment="1">
      <alignment horizontal="left" vertical="center" shrinkToFit="1"/>
    </xf>
    <xf numFmtId="0" fontId="61" fillId="23" borderId="18" xfId="0" applyFont="1" applyFill="1" applyBorder="1" applyAlignment="1">
      <alignment horizontal="center" vertical="center" wrapText="1"/>
    </xf>
    <xf numFmtId="0" fontId="15" fillId="23" borderId="36" xfId="0" applyFont="1" applyFill="1" applyBorder="1" applyAlignment="1">
      <alignment horizontal="center" vertical="center" wrapText="1"/>
    </xf>
    <xf numFmtId="0" fontId="15" fillId="23" borderId="5" xfId="0" applyFont="1" applyFill="1" applyBorder="1" applyAlignment="1">
      <alignment horizontal="center" vertical="center" wrapText="1"/>
    </xf>
    <xf numFmtId="38" fontId="15" fillId="23" borderId="16" xfId="5" applyFont="1" applyFill="1" applyBorder="1" applyAlignment="1" applyProtection="1">
      <alignment horizontal="center" vertical="center" wrapText="1"/>
    </xf>
    <xf numFmtId="38" fontId="15" fillId="23" borderId="113" xfId="5" applyFont="1" applyFill="1" applyBorder="1" applyAlignment="1" applyProtection="1">
      <alignment horizontal="center" vertical="center" wrapText="1"/>
    </xf>
    <xf numFmtId="0" fontId="0" fillId="22" borderId="92" xfId="0" applyFill="1" applyBorder="1" applyAlignment="1" applyProtection="1">
      <alignment horizontal="center" vertical="center" wrapText="1"/>
      <protection locked="0"/>
    </xf>
    <xf numFmtId="0" fontId="0" fillId="22" borderId="2" xfId="0" applyFill="1" applyBorder="1" applyAlignment="1" applyProtection="1">
      <alignment horizontal="center" vertical="center" wrapText="1"/>
      <protection locked="0"/>
    </xf>
    <xf numFmtId="0" fontId="0" fillId="22" borderId="48" xfId="0" applyFill="1" applyBorder="1" applyAlignment="1" applyProtection="1">
      <alignment horizontal="center" vertical="center" wrapText="1"/>
      <protection locked="0"/>
    </xf>
    <xf numFmtId="0" fontId="49" fillId="21" borderId="26"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9" fillId="21" borderId="92" xfId="0" applyFont="1" applyFill="1" applyBorder="1" applyAlignment="1" applyProtection="1">
      <alignment horizontal="center" vertical="center"/>
      <protection locked="0"/>
    </xf>
    <xf numFmtId="0" fontId="9" fillId="21" borderId="2" xfId="0" applyFont="1" applyFill="1" applyBorder="1" applyAlignment="1" applyProtection="1">
      <alignment horizontal="center" vertical="center"/>
      <protection locked="0"/>
    </xf>
    <xf numFmtId="0" fontId="9" fillId="21" borderId="48" xfId="0" applyFont="1" applyFill="1" applyBorder="1" applyAlignment="1" applyProtection="1">
      <alignment horizontal="center" vertical="center"/>
      <protection locked="0"/>
    </xf>
    <xf numFmtId="178" fontId="45" fillId="0" borderId="35" xfId="0" applyNumberFormat="1" applyFont="1" applyBorder="1" applyAlignment="1">
      <alignment horizontal="left" vertical="center" shrinkToFit="1"/>
    </xf>
    <xf numFmtId="0" fontId="75" fillId="21" borderId="92" xfId="0" applyFont="1" applyFill="1" applyBorder="1" applyAlignment="1" applyProtection="1">
      <alignment horizontal="left" vertical="center" wrapText="1"/>
      <protection locked="0"/>
    </xf>
    <xf numFmtId="0" fontId="75" fillId="21" borderId="2" xfId="0" applyFont="1" applyFill="1" applyBorder="1" applyAlignment="1" applyProtection="1">
      <alignment horizontal="left" vertical="center" wrapText="1"/>
      <protection locked="0"/>
    </xf>
    <xf numFmtId="0" fontId="75" fillId="21" borderId="48" xfId="0" applyFont="1" applyFill="1" applyBorder="1" applyAlignment="1" applyProtection="1">
      <alignment horizontal="left" vertical="center" wrapText="1"/>
      <protection locked="0"/>
    </xf>
    <xf numFmtId="0" fontId="62" fillId="23" borderId="117" xfId="0" applyFont="1" applyFill="1" applyBorder="1" applyAlignment="1">
      <alignment horizontal="center" vertical="center" wrapText="1"/>
    </xf>
    <xf numFmtId="0" fontId="49" fillId="21" borderId="92" xfId="0" applyFont="1" applyFill="1" applyBorder="1" applyAlignment="1" applyProtection="1">
      <alignment horizontal="left" vertical="center" wrapText="1"/>
      <protection locked="0"/>
    </xf>
    <xf numFmtId="0" fontId="49" fillId="21" borderId="48" xfId="0" applyFont="1" applyFill="1" applyBorder="1" applyAlignment="1" applyProtection="1">
      <alignment horizontal="left" vertical="center" wrapText="1"/>
      <protection locked="0"/>
    </xf>
    <xf numFmtId="0" fontId="49" fillId="0" borderId="118" xfId="0" applyFont="1" applyBorder="1" applyAlignment="1">
      <alignment horizontal="center" vertical="center" wrapText="1"/>
    </xf>
    <xf numFmtId="0" fontId="49" fillId="0" borderId="89" xfId="0" applyFont="1" applyBorder="1" applyAlignment="1">
      <alignment horizontal="center" vertical="center" wrapText="1"/>
    </xf>
    <xf numFmtId="49" fontId="45" fillId="0" borderId="35" xfId="0" applyNumberFormat="1" applyFont="1" applyBorder="1" applyAlignment="1">
      <alignment horizontal="left" vertical="center" shrinkToFit="1"/>
    </xf>
    <xf numFmtId="0" fontId="49" fillId="23" borderId="7" xfId="0" applyFont="1" applyFill="1" applyBorder="1" applyAlignment="1">
      <alignment horizontal="center" vertical="center" wrapText="1"/>
    </xf>
    <xf numFmtId="0" fontId="49" fillId="23" borderId="15" xfId="0" applyFont="1" applyFill="1" applyBorder="1" applyAlignment="1">
      <alignment horizontal="center" vertical="center" wrapText="1"/>
    </xf>
    <xf numFmtId="0" fontId="49" fillId="23" borderId="122" xfId="0" applyFont="1" applyFill="1" applyBorder="1" applyAlignment="1">
      <alignment horizontal="center" vertical="center" wrapText="1"/>
    </xf>
    <xf numFmtId="0" fontId="49" fillId="23" borderId="53" xfId="0" applyFont="1" applyFill="1" applyBorder="1" applyAlignment="1">
      <alignment horizontal="center" vertical="center" wrapText="1"/>
    </xf>
    <xf numFmtId="0" fontId="49" fillId="23" borderId="86" xfId="0" applyFont="1" applyFill="1" applyBorder="1" applyAlignment="1">
      <alignment horizontal="center" vertical="center" wrapText="1"/>
    </xf>
    <xf numFmtId="0" fontId="49" fillId="21" borderId="119" xfId="0" applyFont="1" applyFill="1" applyBorder="1" applyAlignment="1" applyProtection="1">
      <alignment horizontal="left" vertical="center" wrapText="1"/>
      <protection locked="0"/>
    </xf>
    <xf numFmtId="0" fontId="49" fillId="21" borderId="107" xfId="0" applyFont="1" applyFill="1" applyBorder="1" applyAlignment="1" applyProtection="1">
      <alignment horizontal="left" vertical="center" wrapText="1"/>
      <protection locked="0"/>
    </xf>
    <xf numFmtId="0" fontId="49" fillId="21" borderId="121" xfId="0" applyFont="1" applyFill="1" applyBorder="1" applyAlignment="1" applyProtection="1">
      <alignment horizontal="left" vertical="center" wrapText="1"/>
      <protection locked="0"/>
    </xf>
    <xf numFmtId="0" fontId="49" fillId="21" borderId="120" xfId="0" applyFont="1" applyFill="1" applyBorder="1" applyAlignment="1" applyProtection="1">
      <alignment horizontal="left" vertical="center" wrapText="1"/>
      <protection locked="0"/>
    </xf>
    <xf numFmtId="0" fontId="17" fillId="2" borderId="15"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9" fillId="5" borderId="9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48" xfId="0" applyFont="1" applyFill="1" applyBorder="1" applyAlignment="1" applyProtection="1">
      <alignment horizontal="left" vertical="center" wrapText="1"/>
      <protection locked="0"/>
    </xf>
    <xf numFmtId="0" fontId="17" fillId="2" borderId="80"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9" fillId="5" borderId="92"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8" xfId="0" applyFont="1" applyFill="1" applyBorder="1" applyAlignment="1" applyProtection="1">
      <alignment horizontal="left" vertical="center"/>
      <protection locked="0"/>
    </xf>
    <xf numFmtId="0" fontId="9" fillId="5" borderId="92" xfId="1" applyFont="1" applyFill="1" applyBorder="1" applyAlignment="1" applyProtection="1">
      <alignment horizontal="left" vertical="center" shrinkToFit="1"/>
      <protection locked="0"/>
    </xf>
    <xf numFmtId="0" fontId="43" fillId="5" borderId="2" xfId="1" applyFill="1" applyBorder="1" applyAlignment="1" applyProtection="1">
      <alignment horizontal="left" vertical="center" shrinkToFit="1"/>
      <protection locked="0"/>
    </xf>
    <xf numFmtId="0" fontId="43" fillId="5" borderId="48" xfId="1" applyFill="1" applyBorder="1" applyAlignment="1" applyProtection="1">
      <alignment horizontal="left" vertical="center" shrinkToFit="1"/>
      <protection locked="0"/>
    </xf>
    <xf numFmtId="0" fontId="9" fillId="5" borderId="92" xfId="0" applyFont="1" applyFill="1" applyBorder="1" applyAlignment="1" applyProtection="1">
      <alignment horizontal="left" vertical="center" shrinkToFit="1"/>
      <protection locked="0"/>
    </xf>
    <xf numFmtId="0" fontId="9" fillId="5" borderId="2" xfId="0" applyFont="1" applyFill="1" applyBorder="1" applyAlignment="1" applyProtection="1">
      <alignment horizontal="left" vertical="center" shrinkToFit="1"/>
      <protection locked="0"/>
    </xf>
    <xf numFmtId="0" fontId="9" fillId="5" borderId="48" xfId="0" applyFont="1" applyFill="1" applyBorder="1" applyAlignment="1" applyProtection="1">
      <alignment horizontal="left" vertical="center" shrinkToFit="1"/>
      <protection locked="0"/>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18" xfId="0" applyFill="1" applyBorder="1" applyAlignment="1">
      <alignment horizontal="left" vertical="center" shrinkToFit="1"/>
    </xf>
    <xf numFmtId="0" fontId="0" fillId="2" borderId="35" xfId="0" applyFill="1" applyBorder="1" applyAlignment="1">
      <alignment horizontal="left" vertical="center" shrinkToFit="1"/>
    </xf>
    <xf numFmtId="0" fontId="0" fillId="2" borderId="34" xfId="0" applyFill="1" applyBorder="1" applyAlignment="1">
      <alignment horizontal="left" vertical="center" shrinkToFit="1"/>
    </xf>
    <xf numFmtId="0" fontId="0" fillId="2" borderId="30" xfId="0" applyFill="1" applyBorder="1" applyAlignment="1">
      <alignment horizontal="left" vertical="center" shrinkToFit="1"/>
    </xf>
    <xf numFmtId="0" fontId="17" fillId="2" borderId="16"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177" fontId="9" fillId="22" borderId="6" xfId="0" applyNumberFormat="1" applyFont="1" applyFill="1" applyBorder="1" applyAlignment="1" applyProtection="1">
      <alignment horizontal="center" vertical="center"/>
      <protection locked="0"/>
    </xf>
    <xf numFmtId="0" fontId="9" fillId="5" borderId="28"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29" xfId="0" applyFont="1" applyFill="1" applyBorder="1" applyAlignment="1" applyProtection="1">
      <alignment horizontal="center" vertical="center" wrapText="1"/>
      <protection locked="0"/>
    </xf>
    <xf numFmtId="0" fontId="9" fillId="2" borderId="169" xfId="0" applyFont="1" applyFill="1" applyBorder="1" applyAlignment="1">
      <alignment horizontal="center" vertical="center" wrapText="1"/>
    </xf>
    <xf numFmtId="0" fontId="9" fillId="2" borderId="170" xfId="0" applyFont="1" applyFill="1" applyBorder="1" applyAlignment="1">
      <alignment horizontal="center" vertical="center" wrapText="1"/>
    </xf>
    <xf numFmtId="0" fontId="0" fillId="19" borderId="92" xfId="0" applyFill="1" applyBorder="1" applyAlignment="1" applyProtection="1">
      <alignment horizontal="center" vertical="center"/>
      <protection locked="0"/>
    </xf>
    <xf numFmtId="0" fontId="0" fillId="19" borderId="2" xfId="0" applyFill="1" applyBorder="1" applyAlignment="1" applyProtection="1">
      <alignment horizontal="center" vertical="center"/>
      <protection locked="0"/>
    </xf>
    <xf numFmtId="0" fontId="0" fillId="19" borderId="48" xfId="0" applyFill="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17" fillId="2" borderId="15" xfId="0" applyFont="1" applyFill="1" applyBorder="1" applyAlignment="1">
      <alignment horizontal="left" vertical="center"/>
    </xf>
    <xf numFmtId="0" fontId="17" fillId="2" borderId="36" xfId="0" applyFont="1" applyFill="1" applyBorder="1" applyAlignment="1">
      <alignment horizontal="left" vertical="center"/>
    </xf>
    <xf numFmtId="0" fontId="0" fillId="10" borderId="0" xfId="0" applyFill="1" applyAlignment="1">
      <alignment horizontal="right" vertical="center" wrapText="1"/>
    </xf>
    <xf numFmtId="0" fontId="0" fillId="10" borderId="155" xfId="0" applyFill="1" applyBorder="1" applyAlignment="1">
      <alignment horizontal="right" vertical="center" wrapText="1"/>
    </xf>
    <xf numFmtId="178" fontId="0" fillId="10" borderId="15" xfId="0" applyNumberFormat="1" applyFill="1" applyBorder="1" applyAlignment="1">
      <alignment horizontal="left" vertical="center" shrinkToFit="1"/>
    </xf>
    <xf numFmtId="178" fontId="0" fillId="10" borderId="36" xfId="0" applyNumberFormat="1" applyFill="1" applyBorder="1" applyAlignment="1">
      <alignment horizontal="left" vertical="center" shrinkToFit="1"/>
    </xf>
    <xf numFmtId="178" fontId="0" fillId="10" borderId="86" xfId="0" applyNumberFormat="1" applyFill="1" applyBorder="1" applyAlignment="1">
      <alignment horizontal="left" vertical="center" shrinkToFit="1"/>
    </xf>
    <xf numFmtId="0" fontId="33" fillId="2" borderId="45" xfId="0" applyFont="1" applyFill="1" applyBorder="1" applyAlignment="1">
      <alignment horizontal="left" vertical="center" wrapText="1"/>
    </xf>
    <xf numFmtId="0" fontId="33" fillId="2" borderId="46"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9" fillId="5" borderId="28"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5" borderId="29" xfId="0" applyFont="1" applyFill="1" applyBorder="1" applyAlignment="1" applyProtection="1">
      <alignment horizontal="center" vertical="center"/>
      <protection locked="0"/>
    </xf>
    <xf numFmtId="178" fontId="77" fillId="0" borderId="0" xfId="0" applyNumberFormat="1" applyFont="1" applyAlignment="1">
      <alignment horizontal="left" vertical="top" wrapText="1"/>
    </xf>
    <xf numFmtId="0" fontId="49" fillId="21" borderId="6" xfId="0" applyFont="1" applyFill="1" applyBorder="1" applyAlignment="1" applyProtection="1">
      <alignment vertical="center" wrapText="1"/>
      <protection locked="0"/>
    </xf>
    <xf numFmtId="0" fontId="49" fillId="5" borderId="6" xfId="0" applyFont="1" applyFill="1" applyBorder="1" applyAlignment="1" applyProtection="1">
      <alignment horizontal="left" vertical="center" wrapText="1" shrinkToFit="1"/>
      <protection locked="0"/>
    </xf>
    <xf numFmtId="0" fontId="9" fillId="5" borderId="6" xfId="0" applyFont="1" applyFill="1" applyBorder="1" applyAlignment="1" applyProtection="1">
      <alignment horizontal="left" vertical="center" wrapText="1" shrinkToFit="1"/>
      <protection locked="0"/>
    </xf>
    <xf numFmtId="0" fontId="49" fillId="21" borderId="92" xfId="0" applyFont="1" applyFill="1" applyBorder="1" applyAlignment="1" applyProtection="1">
      <alignment vertical="center" wrapText="1"/>
      <protection locked="0"/>
    </xf>
    <xf numFmtId="0" fontId="49" fillId="21" borderId="2" xfId="0" applyFont="1" applyFill="1" applyBorder="1" applyAlignment="1" applyProtection="1">
      <alignment vertical="center" wrapText="1"/>
      <protection locked="0"/>
    </xf>
    <xf numFmtId="0" fontId="49" fillId="21" borderId="48" xfId="0" applyFont="1" applyFill="1" applyBorder="1" applyAlignment="1" applyProtection="1">
      <alignment vertical="center" wrapText="1"/>
      <protection locked="0"/>
    </xf>
    <xf numFmtId="0" fontId="49" fillId="5" borderId="31" xfId="0" applyFont="1" applyFill="1" applyBorder="1" applyAlignment="1" applyProtection="1">
      <alignment horizontal="left" vertical="center" wrapText="1" shrinkToFit="1"/>
      <protection locked="0"/>
    </xf>
    <xf numFmtId="0" fontId="9" fillId="5" borderId="31" xfId="0" applyFont="1" applyFill="1" applyBorder="1" applyAlignment="1" applyProtection="1">
      <alignment horizontal="left" vertical="center" wrapText="1" shrinkToFit="1"/>
      <protection locked="0"/>
    </xf>
    <xf numFmtId="0" fontId="49" fillId="21" borderId="26" xfId="0" applyFont="1" applyFill="1" applyBorder="1" applyAlignment="1" applyProtection="1">
      <alignment vertical="center" wrapText="1"/>
      <protection locked="0"/>
    </xf>
    <xf numFmtId="0" fontId="49" fillId="21" borderId="1" xfId="0" applyFont="1" applyFill="1" applyBorder="1" applyAlignment="1" applyProtection="1">
      <alignment vertical="center" wrapText="1"/>
      <protection locked="0"/>
    </xf>
    <xf numFmtId="0" fontId="49" fillId="21" borderId="4" xfId="0" applyFont="1" applyFill="1" applyBorder="1" applyAlignment="1" applyProtection="1">
      <alignment vertical="center" wrapText="1"/>
      <protection locked="0"/>
    </xf>
    <xf numFmtId="0" fontId="23" fillId="23" borderId="15" xfId="0" applyFont="1" applyFill="1" applyBorder="1" applyAlignment="1">
      <alignment horizontal="left" vertical="center" wrapText="1"/>
    </xf>
    <xf numFmtId="0" fontId="23" fillId="23" borderId="36" xfId="0" applyFont="1" applyFill="1" applyBorder="1" applyAlignment="1">
      <alignment horizontal="left" vertical="center" wrapText="1"/>
    </xf>
    <xf numFmtId="0" fontId="49" fillId="21" borderId="92" xfId="0" applyFont="1" applyFill="1" applyBorder="1" applyAlignment="1" applyProtection="1">
      <alignment horizontal="left" vertical="center"/>
      <protection locked="0"/>
    </xf>
    <xf numFmtId="0" fontId="49" fillId="21" borderId="2" xfId="0" applyFont="1" applyFill="1" applyBorder="1" applyAlignment="1" applyProtection="1">
      <alignment horizontal="left" vertical="center"/>
      <protection locked="0"/>
    </xf>
    <xf numFmtId="0" fontId="49" fillId="21" borderId="48" xfId="0" applyFont="1" applyFill="1" applyBorder="1" applyAlignment="1" applyProtection="1">
      <alignment horizontal="left" vertical="center"/>
      <protection locked="0"/>
    </xf>
    <xf numFmtId="0" fontId="9" fillId="2" borderId="15" xfId="0" applyFont="1" applyFill="1" applyBorder="1" applyAlignment="1">
      <alignment horizontal="left" vertical="center"/>
    </xf>
    <xf numFmtId="0" fontId="9" fillId="2" borderId="36" xfId="0" applyFont="1" applyFill="1" applyBorder="1" applyAlignment="1">
      <alignment horizontal="left" vertical="center"/>
    </xf>
    <xf numFmtId="0" fontId="32" fillId="2" borderId="15" xfId="0" applyFont="1" applyFill="1" applyBorder="1" applyAlignment="1">
      <alignment horizontal="left" vertical="center"/>
    </xf>
    <xf numFmtId="0" fontId="32" fillId="2" borderId="36" xfId="0" applyFont="1" applyFill="1" applyBorder="1" applyAlignment="1">
      <alignment horizontal="left" vertical="center"/>
    </xf>
    <xf numFmtId="0" fontId="9" fillId="25" borderId="16" xfId="0" applyFont="1" applyFill="1" applyBorder="1" applyAlignment="1">
      <alignment horizontal="center" vertical="center"/>
    </xf>
    <xf numFmtId="0" fontId="9" fillId="25" borderId="17" xfId="0" applyFont="1" applyFill="1" applyBorder="1" applyAlignment="1">
      <alignment horizontal="center" vertical="center"/>
    </xf>
    <xf numFmtId="0" fontId="9" fillId="25" borderId="18" xfId="0" applyFont="1" applyFill="1" applyBorder="1" applyAlignment="1">
      <alignment horizontal="left" vertical="center" wrapText="1"/>
    </xf>
    <xf numFmtId="0" fontId="9" fillId="25" borderId="35" xfId="0" applyFont="1" applyFill="1" applyBorder="1" applyAlignment="1">
      <alignment horizontal="left" vertical="center" wrapText="1"/>
    </xf>
    <xf numFmtId="0" fontId="9" fillId="25" borderId="34" xfId="0" applyFont="1" applyFill="1" applyBorder="1" applyAlignment="1">
      <alignment horizontal="left" vertical="center" wrapText="1"/>
    </xf>
    <xf numFmtId="0" fontId="9" fillId="25" borderId="30" xfId="0" applyFont="1" applyFill="1" applyBorder="1" applyAlignment="1">
      <alignment horizontal="left" vertical="center" wrapText="1"/>
    </xf>
    <xf numFmtId="0" fontId="9" fillId="5" borderId="92" xfId="0" applyFont="1" applyFill="1" applyBorder="1" applyAlignment="1" applyProtection="1">
      <alignment horizontal="left" vertical="center" wrapText="1" shrinkToFit="1"/>
      <protection locked="0"/>
    </xf>
    <xf numFmtId="0" fontId="9" fillId="5" borderId="2" xfId="0" applyFont="1" applyFill="1" applyBorder="1" applyAlignment="1" applyProtection="1">
      <alignment horizontal="left" vertical="center" wrapText="1" shrinkToFit="1"/>
      <protection locked="0"/>
    </xf>
    <xf numFmtId="0" fontId="9" fillId="5" borderId="48" xfId="0" applyFont="1" applyFill="1" applyBorder="1" applyAlignment="1" applyProtection="1">
      <alignment horizontal="left" vertical="center" wrapText="1" shrinkToFit="1"/>
      <protection locked="0"/>
    </xf>
    <xf numFmtId="0" fontId="9" fillId="5" borderId="2" xfId="1" applyFont="1" applyFill="1" applyBorder="1" applyAlignment="1" applyProtection="1">
      <alignment horizontal="left" vertical="center" shrinkToFit="1"/>
      <protection locked="0"/>
    </xf>
    <xf numFmtId="0" fontId="9" fillId="5" borderId="48" xfId="1" applyFont="1" applyFill="1" applyBorder="1" applyAlignment="1" applyProtection="1">
      <alignment horizontal="left" vertical="center" shrinkToFit="1"/>
      <protection locked="0"/>
    </xf>
    <xf numFmtId="0" fontId="23" fillId="2" borderId="15"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9" fillId="25" borderId="15" xfId="0" applyFont="1" applyFill="1" applyBorder="1" applyAlignment="1">
      <alignment horizontal="left" vertical="center" wrapText="1"/>
    </xf>
    <xf numFmtId="0" fontId="9" fillId="10" borderId="18" xfId="0" applyFont="1" applyFill="1" applyBorder="1" applyAlignment="1">
      <alignment horizontal="left" vertical="center"/>
    </xf>
    <xf numFmtId="0" fontId="9" fillId="10" borderId="23" xfId="0" applyFont="1" applyFill="1" applyBorder="1" applyAlignment="1">
      <alignment horizontal="left" vertical="center"/>
    </xf>
    <xf numFmtId="0" fontId="49" fillId="21" borderId="92" xfId="0" applyFont="1" applyFill="1" applyBorder="1" applyAlignment="1" applyProtection="1">
      <alignment horizontal="center" vertical="center"/>
      <protection locked="0"/>
    </xf>
    <xf numFmtId="0" fontId="49" fillId="21" borderId="2" xfId="0" applyFont="1" applyFill="1" applyBorder="1" applyAlignment="1" applyProtection="1">
      <alignment horizontal="center" vertical="center"/>
      <protection locked="0"/>
    </xf>
    <xf numFmtId="0" fontId="49" fillId="21" borderId="48" xfId="0" applyFont="1" applyFill="1" applyBorder="1" applyAlignment="1" applyProtection="1">
      <alignment horizontal="center" vertical="center"/>
      <protection locked="0"/>
    </xf>
    <xf numFmtId="0" fontId="49" fillId="21" borderId="28" xfId="0" applyFont="1" applyFill="1" applyBorder="1" applyAlignment="1" applyProtection="1">
      <alignment horizontal="left" vertical="center" shrinkToFit="1"/>
      <protection locked="0"/>
    </xf>
    <xf numFmtId="0" fontId="49" fillId="21" borderId="5" xfId="0" applyFont="1" applyFill="1" applyBorder="1" applyAlignment="1" applyProtection="1">
      <alignment horizontal="left" vertical="center" shrinkToFit="1"/>
      <protection locked="0"/>
    </xf>
    <xf numFmtId="0" fontId="49" fillId="21" borderId="29" xfId="0" applyFont="1" applyFill="1" applyBorder="1" applyAlignment="1" applyProtection="1">
      <alignment horizontal="left" vertical="center" shrinkToFit="1"/>
      <protection locked="0"/>
    </xf>
    <xf numFmtId="0" fontId="9" fillId="5" borderId="92"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9" fillId="25" borderId="92" xfId="0" applyFont="1" applyFill="1" applyBorder="1" applyAlignment="1">
      <alignment horizontal="center" vertical="center"/>
    </xf>
    <xf numFmtId="0" fontId="9" fillId="25" borderId="48" xfId="0" applyFont="1" applyFill="1" applyBorder="1" applyAlignment="1">
      <alignment horizontal="center" vertical="center"/>
    </xf>
    <xf numFmtId="177" fontId="9" fillId="22" borderId="92" xfId="0" applyNumberFormat="1" applyFont="1" applyFill="1" applyBorder="1" applyAlignment="1" applyProtection="1">
      <alignment horizontal="center" vertical="center"/>
      <protection locked="0"/>
    </xf>
    <xf numFmtId="177" fontId="9" fillId="22" borderId="48" xfId="0" applyNumberFormat="1" applyFont="1" applyFill="1" applyBorder="1" applyAlignment="1" applyProtection="1">
      <alignment horizontal="center" vertical="center"/>
      <protection locked="0"/>
    </xf>
    <xf numFmtId="0" fontId="9" fillId="25" borderId="5" xfId="0" applyFont="1" applyFill="1" applyBorder="1" applyAlignment="1">
      <alignment horizontal="center" vertical="center" wrapText="1"/>
    </xf>
    <xf numFmtId="0" fontId="9" fillId="10" borderId="121" xfId="0" applyFont="1" applyFill="1" applyBorder="1">
      <alignment vertical="center"/>
    </xf>
    <xf numFmtId="0" fontId="9" fillId="10" borderId="2" xfId="0" applyFont="1" applyFill="1" applyBorder="1">
      <alignment vertical="center"/>
    </xf>
    <xf numFmtId="0" fontId="9" fillId="10" borderId="125" xfId="0" applyFont="1" applyFill="1" applyBorder="1">
      <alignment vertical="center"/>
    </xf>
    <xf numFmtId="0" fontId="66" fillId="10" borderId="0" xfId="0" applyFont="1" applyFill="1" applyAlignment="1">
      <alignment horizontal="center" vertical="center"/>
    </xf>
    <xf numFmtId="0" fontId="9" fillId="5" borderId="28" xfId="1" applyFont="1" applyFill="1" applyBorder="1" applyAlignment="1" applyProtection="1">
      <alignment horizontal="left" vertical="center" shrinkToFit="1"/>
      <protection locked="0"/>
    </xf>
    <xf numFmtId="0" fontId="9" fillId="5" borderId="5" xfId="1" applyFont="1" applyFill="1" applyBorder="1" applyAlignment="1" applyProtection="1">
      <alignment horizontal="left" vertical="center" shrinkToFit="1"/>
      <protection locked="0"/>
    </xf>
    <xf numFmtId="0" fontId="9" fillId="5" borderId="29" xfId="1" applyFont="1" applyFill="1" applyBorder="1" applyAlignment="1" applyProtection="1">
      <alignment horizontal="left" vertical="center" shrinkToFit="1"/>
      <protection locked="0"/>
    </xf>
    <xf numFmtId="0" fontId="9" fillId="25" borderId="7" xfId="0" applyFont="1" applyFill="1" applyBorder="1" applyAlignment="1">
      <alignment horizontal="center" vertical="center"/>
    </xf>
    <xf numFmtId="0" fontId="49" fillId="23" borderId="92" xfId="0" applyFont="1" applyFill="1" applyBorder="1" applyAlignment="1">
      <alignment horizontal="center" vertical="center"/>
    </xf>
    <xf numFmtId="0" fontId="49" fillId="23" borderId="48"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5" borderId="29" xfId="0" applyFont="1" applyFill="1" applyBorder="1" applyAlignment="1" applyProtection="1">
      <alignment horizontal="left" vertical="center"/>
      <protection locked="0"/>
    </xf>
    <xf numFmtId="0" fontId="32" fillId="2" borderId="45" xfId="0" applyFont="1" applyFill="1" applyBorder="1" applyAlignment="1">
      <alignment horizontal="left" vertical="center" wrapText="1"/>
    </xf>
    <xf numFmtId="0" fontId="32" fillId="2" borderId="46" xfId="0" applyFont="1" applyFill="1" applyBorder="1" applyAlignment="1">
      <alignment horizontal="left" vertical="center" wrapText="1"/>
    </xf>
    <xf numFmtId="0" fontId="32" fillId="25" borderId="0" xfId="0" applyFont="1" applyFill="1" applyAlignment="1">
      <alignment horizontal="left" vertical="center" wrapText="1"/>
    </xf>
    <xf numFmtId="0" fontId="9" fillId="25" borderId="2" xfId="0" applyFont="1" applyFill="1" applyBorder="1" applyAlignment="1">
      <alignment horizontal="center" vertical="center" wrapText="1"/>
    </xf>
    <xf numFmtId="0" fontId="49" fillId="21" borderId="92" xfId="0" applyFont="1" applyFill="1" applyBorder="1" applyAlignment="1" applyProtection="1">
      <alignment horizontal="left" vertical="center" shrinkToFit="1"/>
      <protection locked="0"/>
    </xf>
    <xf numFmtId="0" fontId="49" fillId="21" borderId="2" xfId="0" applyFont="1" applyFill="1" applyBorder="1" applyAlignment="1" applyProtection="1">
      <alignment horizontal="left" vertical="center" shrinkToFit="1"/>
      <protection locked="0"/>
    </xf>
    <xf numFmtId="0" fontId="49" fillId="21" borderId="48" xfId="0" applyFont="1" applyFill="1" applyBorder="1" applyAlignment="1" applyProtection="1">
      <alignment horizontal="left" vertical="center" shrinkToFit="1"/>
      <protection locked="0"/>
    </xf>
    <xf numFmtId="0" fontId="9" fillId="2" borderId="1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11" fillId="10" borderId="129"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54" xfId="0" applyFont="1" applyFill="1" applyBorder="1" applyAlignment="1">
      <alignment horizontal="left" vertical="center" wrapText="1"/>
    </xf>
    <xf numFmtId="0" fontId="9" fillId="5" borderId="6" xfId="0" applyFont="1" applyFill="1" applyBorder="1" applyAlignment="1" applyProtection="1">
      <alignment horizontal="left" vertical="center"/>
      <protection locked="0"/>
    </xf>
    <xf numFmtId="0" fontId="9" fillId="19" borderId="6" xfId="0" applyFont="1" applyFill="1" applyBorder="1" applyAlignment="1" applyProtection="1">
      <alignment horizontal="left" vertical="center"/>
      <protection locked="0"/>
    </xf>
    <xf numFmtId="0" fontId="15" fillId="10" borderId="118" xfId="0" applyFont="1" applyFill="1" applyBorder="1" applyAlignment="1">
      <alignment horizontal="left" vertical="center" wrapText="1"/>
    </xf>
    <xf numFmtId="0" fontId="15" fillId="10" borderId="88" xfId="0" applyFont="1" applyFill="1" applyBorder="1" applyAlignment="1">
      <alignment horizontal="left" vertical="center" wrapText="1"/>
    </xf>
    <xf numFmtId="0" fontId="15" fillId="10" borderId="5" xfId="0" applyFont="1" applyFill="1" applyBorder="1" applyAlignment="1">
      <alignment horizontal="left" vertical="center" wrapText="1"/>
    </xf>
    <xf numFmtId="0" fontId="15" fillId="10" borderId="54" xfId="0" applyFont="1" applyFill="1" applyBorder="1" applyAlignment="1">
      <alignment horizontal="left" vertical="center" wrapText="1"/>
    </xf>
    <xf numFmtId="0" fontId="11" fillId="5" borderId="6" xfId="0" applyFont="1" applyFill="1" applyBorder="1" applyAlignment="1" applyProtection="1">
      <alignment horizontal="left" vertical="center" wrapText="1"/>
      <protection locked="0"/>
    </xf>
    <xf numFmtId="0" fontId="43" fillId="19" borderId="92" xfId="1" applyFill="1" applyBorder="1" applyAlignment="1" applyProtection="1">
      <alignment horizontal="left" vertical="center"/>
      <protection locked="0"/>
    </xf>
    <xf numFmtId="0" fontId="43" fillId="19" borderId="2" xfId="1" applyFill="1" applyBorder="1" applyAlignment="1" applyProtection="1">
      <alignment horizontal="left" vertical="center"/>
      <protection locked="0"/>
    </xf>
    <xf numFmtId="0" fontId="43" fillId="19" borderId="48" xfId="1" applyFill="1" applyBorder="1" applyAlignment="1" applyProtection="1">
      <alignment horizontal="left" vertical="center"/>
      <protection locked="0"/>
    </xf>
    <xf numFmtId="0" fontId="15" fillId="2" borderId="18" xfId="0" applyFont="1" applyFill="1" applyBorder="1" applyAlignment="1">
      <alignment horizontal="center" vertical="center"/>
    </xf>
    <xf numFmtId="0" fontId="15" fillId="2" borderId="47" xfId="0" applyFont="1" applyFill="1" applyBorder="1" applyAlignment="1">
      <alignment horizontal="center" vertical="center"/>
    </xf>
    <xf numFmtId="178" fontId="54" fillId="0" borderId="0" xfId="0" applyNumberFormat="1" applyFont="1" applyAlignment="1">
      <alignment horizontal="center" vertical="center" wrapText="1"/>
    </xf>
    <xf numFmtId="0" fontId="15" fillId="25" borderId="16" xfId="0" applyFont="1" applyFill="1" applyBorder="1" applyAlignment="1">
      <alignment horizontal="center" vertical="center" wrapText="1"/>
    </xf>
    <xf numFmtId="0" fontId="15" fillId="2" borderId="24" xfId="0" applyFont="1" applyFill="1" applyBorder="1">
      <alignment vertical="center"/>
    </xf>
    <xf numFmtId="0" fontId="15" fillId="19" borderId="92" xfId="0" applyFont="1" applyFill="1" applyBorder="1" applyAlignment="1" applyProtection="1">
      <alignment horizontal="left" vertical="center"/>
      <protection locked="0"/>
    </xf>
    <xf numFmtId="0" fontId="15" fillId="19" borderId="48" xfId="0" applyFont="1" applyFill="1" applyBorder="1" applyAlignment="1" applyProtection="1">
      <alignment horizontal="left" vertical="center"/>
      <protection locked="0"/>
    </xf>
    <xf numFmtId="0" fontId="15" fillId="2" borderId="43" xfId="0" applyFont="1" applyFill="1" applyBorder="1" applyAlignment="1">
      <alignment horizontal="center" vertical="center"/>
    </xf>
    <xf numFmtId="0" fontId="15" fillId="2" borderId="19" xfId="0" applyFont="1" applyFill="1" applyBorder="1" applyAlignment="1">
      <alignment horizontal="center" vertical="center"/>
    </xf>
    <xf numFmtId="0" fontId="11" fillId="20" borderId="92" xfId="0" applyFont="1" applyFill="1" applyBorder="1" applyAlignment="1" applyProtection="1">
      <alignment horizontal="center" vertical="center"/>
      <protection locked="0"/>
    </xf>
    <xf numFmtId="0" fontId="11" fillId="20" borderId="48" xfId="0" applyFont="1" applyFill="1" applyBorder="1" applyAlignment="1" applyProtection="1">
      <alignment horizontal="center" vertical="center"/>
      <protection locked="0"/>
    </xf>
    <xf numFmtId="0" fontId="15" fillId="7" borderId="17" xfId="0" applyFont="1" applyFill="1" applyBorder="1" applyAlignment="1">
      <alignment vertical="center" wrapText="1"/>
    </xf>
    <xf numFmtId="0" fontId="15" fillId="7" borderId="112"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5" fillId="11" borderId="100" xfId="0" applyFont="1" applyFill="1" applyBorder="1" applyAlignment="1">
      <alignment horizontal="center" vertical="center" wrapText="1"/>
    </xf>
    <xf numFmtId="0" fontId="15" fillId="11" borderId="124" xfId="0" applyFont="1" applyFill="1" applyBorder="1" applyAlignment="1">
      <alignment horizontal="center" vertical="center" wrapText="1"/>
    </xf>
    <xf numFmtId="0" fontId="13" fillId="0" borderId="0" xfId="0" applyFont="1" applyAlignment="1">
      <alignment horizontal="left" vertical="center" wrapText="1"/>
    </xf>
    <xf numFmtId="0" fontId="13" fillId="0" borderId="30" xfId="0" applyFont="1" applyBorder="1" applyAlignment="1">
      <alignment horizontal="left" vertical="center" wrapText="1"/>
    </xf>
    <xf numFmtId="0" fontId="68" fillId="0" borderId="0" xfId="0" applyFont="1" applyAlignment="1">
      <alignment horizontal="center" vertical="center" wrapText="1"/>
    </xf>
    <xf numFmtId="0" fontId="0" fillId="0" borderId="110" xfId="0" applyBorder="1" applyAlignment="1">
      <alignment horizontal="right" vertical="center" wrapText="1"/>
    </xf>
    <xf numFmtId="0" fontId="23" fillId="0" borderId="85" xfId="0" applyFont="1" applyBorder="1" applyAlignment="1">
      <alignment horizontal="center" vertical="center" wrapText="1"/>
    </xf>
    <xf numFmtId="0" fontId="23" fillId="0" borderId="84" xfId="0" applyFont="1" applyBorder="1" applyAlignment="1">
      <alignment horizontal="center" vertical="center" wrapText="1"/>
    </xf>
    <xf numFmtId="0" fontId="15" fillId="2" borderId="17" xfId="0" applyFont="1" applyFill="1" applyBorder="1" applyAlignment="1">
      <alignment horizontal="center" vertical="center" wrapText="1"/>
    </xf>
    <xf numFmtId="0" fontId="15" fillId="2" borderId="45" xfId="0" applyFont="1" applyFill="1" applyBorder="1" applyAlignment="1">
      <alignment horizontal="center" vertical="center"/>
    </xf>
    <xf numFmtId="0" fontId="15" fillId="2" borderId="46" xfId="0" applyFont="1" applyFill="1" applyBorder="1" applyAlignment="1">
      <alignment horizontal="center" vertical="center"/>
    </xf>
    <xf numFmtId="178" fontId="5" fillId="0" borderId="15" xfId="0" applyNumberFormat="1" applyFont="1" applyBorder="1" applyAlignment="1">
      <alignment horizontal="left" vertical="center" shrinkToFit="1"/>
    </xf>
    <xf numFmtId="178" fontId="5" fillId="0" borderId="36" xfId="0" applyNumberFormat="1" applyFont="1" applyBorder="1" applyAlignment="1">
      <alignment horizontal="left" vertical="center" shrinkToFit="1"/>
    </xf>
    <xf numFmtId="178" fontId="5" fillId="0" borderId="86" xfId="0" applyNumberFormat="1" applyFont="1" applyBorder="1" applyAlignment="1">
      <alignment horizontal="left" vertical="center" shrinkToFit="1"/>
    </xf>
    <xf numFmtId="0" fontId="15" fillId="7" borderId="139"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47" xfId="0" applyFont="1" applyFill="1" applyBorder="1" applyAlignment="1">
      <alignment horizontal="center" vertical="center" wrapText="1"/>
    </xf>
    <xf numFmtId="0" fontId="15" fillId="11" borderId="33" xfId="0" applyFont="1" applyFill="1" applyBorder="1" applyAlignment="1">
      <alignment horizontal="center" vertical="center" wrapText="1"/>
    </xf>
    <xf numFmtId="0" fontId="15" fillId="11" borderId="141" xfId="0" applyFont="1" applyFill="1" applyBorder="1" applyAlignment="1">
      <alignment horizontal="center" vertical="center" wrapText="1"/>
    </xf>
    <xf numFmtId="0" fontId="11" fillId="6" borderId="92" xfId="0" applyFont="1" applyFill="1" applyBorder="1" applyAlignment="1" applyProtection="1">
      <alignment horizontal="center" vertical="center" wrapText="1"/>
      <protection locked="0"/>
    </xf>
    <xf numFmtId="0" fontId="11" fillId="6" borderId="48" xfId="0" applyFont="1" applyFill="1" applyBorder="1" applyAlignment="1" applyProtection="1">
      <alignment horizontal="center" vertical="center" wrapText="1"/>
      <protection locked="0"/>
    </xf>
    <xf numFmtId="0" fontId="13" fillId="0" borderId="0" xfId="0" applyFont="1" applyAlignment="1">
      <alignment vertical="center" wrapText="1"/>
    </xf>
    <xf numFmtId="0" fontId="13" fillId="0" borderId="30" xfId="0" applyFont="1" applyBorder="1" applyAlignment="1">
      <alignment vertical="center" wrapText="1"/>
    </xf>
    <xf numFmtId="178" fontId="0" fillId="0" borderId="115" xfId="0" applyNumberFormat="1" applyBorder="1" applyAlignment="1">
      <alignment horizontal="left" vertical="center" shrinkToFit="1"/>
    </xf>
    <xf numFmtId="178" fontId="0" fillId="0" borderId="142" xfId="0" applyNumberFormat="1" applyBorder="1" applyAlignment="1">
      <alignment horizontal="left" vertical="center" shrinkToFit="1"/>
    </xf>
    <xf numFmtId="0" fontId="50" fillId="23" borderId="51" xfId="0" applyFont="1" applyFill="1" applyBorder="1" applyAlignment="1">
      <alignment horizontal="left" vertical="center"/>
    </xf>
    <xf numFmtId="0" fontId="50" fillId="23" borderId="49" xfId="0" applyFont="1" applyFill="1" applyBorder="1" applyAlignment="1">
      <alignment horizontal="left" vertical="center"/>
    </xf>
    <xf numFmtId="0" fontId="62" fillId="23" borderId="24" xfId="0" applyFont="1" applyFill="1" applyBorder="1" applyAlignment="1">
      <alignment horizontal="left" vertical="center" wrapText="1"/>
    </xf>
    <xf numFmtId="0" fontId="62" fillId="23" borderId="113" xfId="0" applyFont="1" applyFill="1" applyBorder="1" applyAlignment="1">
      <alignment horizontal="left" vertical="center" wrapText="1"/>
    </xf>
    <xf numFmtId="0" fontId="49" fillId="21" borderId="2" xfId="0" applyFont="1" applyFill="1" applyBorder="1" applyAlignment="1" applyProtection="1">
      <alignment horizontal="left" vertical="center" wrapText="1"/>
      <protection locked="0"/>
    </xf>
    <xf numFmtId="0" fontId="62" fillId="23" borderId="15"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86" xfId="0" applyFont="1" applyFill="1" applyBorder="1" applyAlignment="1">
      <alignment horizontal="center" vertical="center" wrapText="1"/>
    </xf>
    <xf numFmtId="0" fontId="62" fillId="23" borderId="16" xfId="0" applyFont="1" applyFill="1" applyBorder="1" applyAlignment="1">
      <alignment horizontal="center" vertical="center" wrapText="1"/>
    </xf>
    <xf numFmtId="0" fontId="62" fillId="23" borderId="113" xfId="0" applyFont="1" applyFill="1" applyBorder="1" applyAlignment="1">
      <alignment horizontal="center" vertical="center" wrapText="1"/>
    </xf>
    <xf numFmtId="178" fontId="76" fillId="0" borderId="0" xfId="0" applyNumberFormat="1" applyFont="1" applyAlignment="1">
      <alignment horizontal="left" vertical="top" wrapText="1"/>
    </xf>
    <xf numFmtId="178" fontId="0" fillId="0" borderId="145" xfId="0" applyNumberFormat="1" applyBorder="1" applyAlignment="1">
      <alignment horizontal="left" vertical="center" shrinkToFit="1"/>
    </xf>
    <xf numFmtId="178" fontId="0" fillId="0" borderId="102" xfId="0" applyNumberFormat="1" applyBorder="1" applyAlignment="1">
      <alignment horizontal="left" vertical="center" shrinkToFit="1"/>
    </xf>
    <xf numFmtId="178" fontId="0" fillId="0" borderId="146" xfId="0" applyNumberFormat="1" applyBorder="1" applyAlignment="1">
      <alignment horizontal="left" vertical="center" shrinkToFit="1"/>
    </xf>
    <xf numFmtId="0" fontId="83" fillId="0" borderId="35" xfId="0" applyFont="1" applyBorder="1" applyAlignment="1">
      <alignment horizontal="left" vertical="center"/>
    </xf>
    <xf numFmtId="0" fontId="45" fillId="23" borderId="7" xfId="0" applyFont="1" applyFill="1" applyBorder="1" applyAlignment="1">
      <alignment horizontal="center" vertical="center" wrapText="1"/>
    </xf>
    <xf numFmtId="0" fontId="45" fillId="23" borderId="16" xfId="0" applyFont="1" applyFill="1" applyBorder="1" applyAlignment="1">
      <alignment horizontal="center" vertical="center" wrapText="1"/>
    </xf>
    <xf numFmtId="0" fontId="62" fillId="23" borderId="18"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47" xfId="0" applyFont="1" applyFill="1" applyBorder="1" applyAlignment="1">
      <alignment horizontal="center" vertical="center" wrapText="1"/>
    </xf>
    <xf numFmtId="0" fontId="62" fillId="23" borderId="43" xfId="0" applyFont="1" applyFill="1" applyBorder="1" applyAlignment="1">
      <alignment horizontal="center" vertical="center" wrapText="1"/>
    </xf>
    <xf numFmtId="0" fontId="62" fillId="23" borderId="0" xfId="0" applyFont="1" applyFill="1" applyAlignment="1">
      <alignment horizontal="center" vertical="center" wrapText="1"/>
    </xf>
    <xf numFmtId="0" fontId="62" fillId="23" borderId="19" xfId="0" applyFont="1" applyFill="1" applyBorder="1" applyAlignment="1">
      <alignment horizontal="center" vertical="center" wrapText="1"/>
    </xf>
    <xf numFmtId="0" fontId="62" fillId="23" borderId="129" xfId="0" applyFont="1" applyFill="1" applyBorder="1" applyAlignment="1">
      <alignment horizontal="center" vertical="center" wrapText="1"/>
    </xf>
    <xf numFmtId="0" fontId="62" fillId="23" borderId="5" xfId="0" applyFont="1" applyFill="1" applyBorder="1" applyAlignment="1">
      <alignment horizontal="center" vertical="center" wrapText="1"/>
    </xf>
    <xf numFmtId="0" fontId="62" fillId="23" borderId="54" xfId="0" applyFont="1" applyFill="1" applyBorder="1" applyAlignment="1">
      <alignment horizontal="center" vertical="center" wrapText="1"/>
    </xf>
    <xf numFmtId="0" fontId="83" fillId="0" borderId="29" xfId="0" applyFont="1" applyBorder="1" applyAlignment="1">
      <alignment horizontal="center" vertical="center" wrapText="1"/>
    </xf>
    <xf numFmtId="0" fontId="83" fillId="0" borderId="28" xfId="0" applyFont="1" applyBorder="1" applyAlignment="1">
      <alignment horizontal="center" vertical="center" wrapText="1"/>
    </xf>
    <xf numFmtId="183" fontId="0" fillId="22" borderId="6" xfId="0" applyNumberFormat="1" applyFill="1" applyBorder="1" applyAlignment="1" applyProtection="1">
      <alignment horizontal="center" vertical="center" wrapText="1"/>
      <protection locked="0"/>
    </xf>
    <xf numFmtId="0" fontId="5" fillId="33" borderId="15" xfId="0" applyFont="1" applyFill="1" applyBorder="1" applyAlignment="1">
      <alignment horizontal="center" vertical="center" wrapText="1"/>
    </xf>
    <xf numFmtId="0" fontId="5" fillId="33" borderId="84" xfId="0" applyFont="1" applyFill="1" applyBorder="1" applyAlignment="1">
      <alignment horizontal="center" vertical="center" wrapText="1"/>
    </xf>
    <xf numFmtId="0" fontId="5" fillId="7" borderId="148" xfId="0" applyFont="1" applyFill="1" applyBorder="1" applyAlignment="1">
      <alignment horizontal="center" vertical="center"/>
    </xf>
    <xf numFmtId="0" fontId="5" fillId="7" borderId="149" xfId="0" applyFont="1" applyFill="1" applyBorder="1" applyAlignment="1">
      <alignment horizontal="center" vertical="center"/>
    </xf>
    <xf numFmtId="0" fontId="5" fillId="23" borderId="15" xfId="0" applyFont="1" applyFill="1" applyBorder="1" applyAlignment="1">
      <alignment horizontal="left" vertical="center" wrapText="1"/>
    </xf>
    <xf numFmtId="0" fontId="5" fillId="23" borderId="36" xfId="0" applyFont="1" applyFill="1" applyBorder="1" applyAlignment="1">
      <alignment horizontal="left" vertical="center" wrapText="1"/>
    </xf>
    <xf numFmtId="0" fontId="5" fillId="23" borderId="171" xfId="0" applyFont="1" applyFill="1" applyBorder="1" applyAlignment="1">
      <alignment horizontal="left" vertical="center" wrapText="1"/>
    </xf>
    <xf numFmtId="0" fontId="0" fillId="0" borderId="118" xfId="0" applyBorder="1" applyAlignment="1">
      <alignment horizontal="left" vertical="center" wrapText="1"/>
    </xf>
    <xf numFmtId="0" fontId="0" fillId="0" borderId="88" xfId="0" applyBorder="1" applyAlignment="1">
      <alignment horizontal="left" vertical="center" wrapText="1"/>
    </xf>
    <xf numFmtId="0" fontId="0" fillId="0" borderId="172" xfId="0" applyBorder="1" applyAlignment="1">
      <alignment horizontal="left" vertical="center" wrapText="1"/>
    </xf>
    <xf numFmtId="0" fontId="0" fillId="23" borderId="74" xfId="0" applyFill="1" applyBorder="1" applyAlignment="1">
      <alignment horizontal="center" vertical="center" wrapText="1"/>
    </xf>
    <xf numFmtId="0" fontId="0" fillId="23" borderId="138" xfId="0" applyFill="1" applyBorder="1" applyAlignment="1">
      <alignment horizontal="center" vertical="center" wrapText="1"/>
    </xf>
    <xf numFmtId="0" fontId="5" fillId="7" borderId="148" xfId="0" applyFont="1" applyFill="1" applyBorder="1" applyAlignment="1">
      <alignment horizontal="center" vertical="center" wrapText="1"/>
    </xf>
    <xf numFmtId="0" fontId="5" fillId="7" borderId="149" xfId="0" applyFont="1" applyFill="1" applyBorder="1" applyAlignment="1">
      <alignment horizontal="center" vertical="center" wrapText="1"/>
    </xf>
    <xf numFmtId="0" fontId="5" fillId="33" borderId="36" xfId="0" applyFont="1" applyFill="1" applyBorder="1" applyAlignment="1">
      <alignment horizontal="center" vertical="center" wrapText="1"/>
    </xf>
    <xf numFmtId="0" fontId="0" fillId="23" borderId="157" xfId="0" applyFill="1" applyBorder="1" applyAlignment="1">
      <alignment horizontal="center" vertical="center" wrapText="1"/>
    </xf>
    <xf numFmtId="0" fontId="0" fillId="23" borderId="123" xfId="0" applyFill="1" applyBorder="1" applyAlignment="1">
      <alignment horizontal="center" vertical="center" wrapText="1"/>
    </xf>
    <xf numFmtId="0" fontId="0" fillId="23" borderId="32" xfId="0" applyFill="1" applyBorder="1" applyAlignment="1">
      <alignment horizontal="center" vertical="center" wrapText="1"/>
    </xf>
    <xf numFmtId="0" fontId="0" fillId="23" borderId="73" xfId="0" applyFill="1" applyBorder="1" applyAlignment="1">
      <alignment horizontal="center" vertical="center"/>
    </xf>
    <xf numFmtId="0" fontId="0" fillId="23" borderId="46" xfId="0" applyFill="1" applyBorder="1" applyAlignment="1">
      <alignment horizontal="center" vertical="center"/>
    </xf>
    <xf numFmtId="0" fontId="0" fillId="23" borderId="178" xfId="0" applyFill="1" applyBorder="1" applyAlignment="1">
      <alignment horizontal="center" vertical="center"/>
    </xf>
    <xf numFmtId="49" fontId="5" fillId="2" borderId="100" xfId="0" applyNumberFormat="1" applyFont="1" applyFill="1" applyBorder="1" applyAlignment="1">
      <alignment horizontal="center" vertical="center" wrapText="1"/>
    </xf>
    <xf numFmtId="49" fontId="5" fillId="2" borderId="177" xfId="0" applyNumberFormat="1" applyFont="1" applyFill="1" applyBorder="1" applyAlignment="1">
      <alignment horizontal="center" vertical="center" wrapText="1"/>
    </xf>
    <xf numFmtId="178" fontId="0" fillId="0" borderId="15" xfId="0" applyNumberFormat="1" applyBorder="1" applyAlignment="1">
      <alignment horizontal="center" vertical="center" shrinkToFit="1"/>
    </xf>
    <xf numFmtId="178" fontId="0" fillId="0" borderId="36" xfId="0" applyNumberFormat="1" applyBorder="1" applyAlignment="1">
      <alignment horizontal="center" vertical="center" shrinkToFit="1"/>
    </xf>
    <xf numFmtId="178" fontId="0" fillId="0" borderId="86" xfId="0" applyNumberFormat="1" applyBorder="1" applyAlignment="1">
      <alignment horizontal="center" vertical="center" shrinkToFit="1"/>
    </xf>
    <xf numFmtId="49" fontId="5" fillId="2" borderId="101" xfId="0" applyNumberFormat="1" applyFont="1" applyFill="1" applyBorder="1" applyAlignment="1">
      <alignment horizontal="center" vertical="center" wrapText="1"/>
    </xf>
    <xf numFmtId="49" fontId="5" fillId="2" borderId="185" xfId="0" applyNumberFormat="1" applyFont="1" applyFill="1" applyBorder="1" applyAlignment="1">
      <alignment horizontal="center" vertical="center" wrapText="1"/>
    </xf>
    <xf numFmtId="0" fontId="9" fillId="2" borderId="16" xfId="0" applyFont="1" applyFill="1"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49" fontId="9" fillId="5" borderId="92" xfId="0" applyNumberFormat="1" applyFont="1" applyFill="1" applyBorder="1" applyAlignment="1" applyProtection="1">
      <alignment horizontal="left" vertical="center"/>
      <protection locked="0"/>
    </xf>
    <xf numFmtId="49" fontId="9" fillId="5" borderId="2" xfId="0" applyNumberFormat="1" applyFont="1" applyFill="1" applyBorder="1" applyAlignment="1" applyProtection="1">
      <alignment horizontal="left" vertical="center"/>
      <protection locked="0"/>
    </xf>
    <xf numFmtId="49" fontId="9" fillId="5" borderId="48" xfId="0" applyNumberFormat="1" applyFont="1" applyFill="1" applyBorder="1" applyAlignment="1" applyProtection="1">
      <alignment horizontal="left" vertical="center"/>
      <protection locked="0"/>
    </xf>
    <xf numFmtId="0" fontId="33" fillId="2" borderId="43" xfId="0" applyFont="1" applyFill="1" applyBorder="1" applyAlignment="1">
      <alignment horizontal="left" vertical="center" wrapText="1"/>
    </xf>
    <xf numFmtId="0" fontId="0" fillId="0" borderId="3" xfId="0" applyBorder="1" applyAlignment="1">
      <alignment horizontal="left"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0" borderId="3" xfId="0" applyBorder="1" applyAlignment="1">
      <alignment horizontal="center" vertical="center" wrapText="1"/>
    </xf>
    <xf numFmtId="0" fontId="0" fillId="2" borderId="34" xfId="0" applyFill="1" applyBorder="1" applyAlignment="1">
      <alignment horizontal="center" vertical="center" wrapText="1"/>
    </xf>
    <xf numFmtId="0" fontId="0" fillId="0" borderId="76" xfId="0" applyBorder="1" applyAlignment="1">
      <alignment horizontal="center" vertical="center" wrapText="1"/>
    </xf>
    <xf numFmtId="177" fontId="9" fillId="22" borderId="31" xfId="0" applyNumberFormat="1" applyFont="1" applyFill="1" applyBorder="1" applyAlignment="1" applyProtection="1">
      <alignment horizontal="center" vertical="center"/>
      <protection locked="0"/>
    </xf>
    <xf numFmtId="0" fontId="23" fillId="2" borderId="18" xfId="0" applyFont="1" applyFill="1" applyBorder="1" applyAlignment="1">
      <alignment horizontal="left" vertical="center" wrapText="1"/>
    </xf>
    <xf numFmtId="0" fontId="23" fillId="2" borderId="35" xfId="0" applyFont="1" applyFill="1" applyBorder="1" applyAlignment="1">
      <alignment horizontal="left" vertical="center" wrapText="1"/>
    </xf>
    <xf numFmtId="0" fontId="23" fillId="25" borderId="43"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4" xfId="0" applyFont="1" applyFill="1" applyBorder="1" applyAlignment="1">
      <alignment horizontal="left" vertical="center" wrapText="1"/>
    </xf>
    <xf numFmtId="0" fontId="23" fillId="2" borderId="30" xfId="0" applyFont="1" applyFill="1" applyBorder="1" applyAlignment="1">
      <alignment horizontal="left" vertical="center" wrapText="1"/>
    </xf>
    <xf numFmtId="0" fontId="39" fillId="2" borderId="15" xfId="0" applyFont="1" applyFill="1" applyBorder="1" applyAlignment="1">
      <alignment horizontal="left" vertical="center" wrapText="1"/>
    </xf>
    <xf numFmtId="0" fontId="39" fillId="2" borderId="84" xfId="0" applyFont="1" applyFill="1" applyBorder="1" applyAlignment="1">
      <alignment horizontal="left" vertical="center" wrapText="1"/>
    </xf>
    <xf numFmtId="0" fontId="23" fillId="2" borderId="47" xfId="0" applyFont="1" applyFill="1" applyBorder="1" applyAlignment="1">
      <alignment horizontal="left" vertical="center" wrapText="1"/>
    </xf>
    <xf numFmtId="0" fontId="23" fillId="2" borderId="62" xfId="0" applyFont="1" applyFill="1" applyBorder="1" applyAlignment="1">
      <alignment horizontal="left" vertical="center" wrapText="1"/>
    </xf>
    <xf numFmtId="0" fontId="23" fillId="2" borderId="131"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25" borderId="82"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2" xfId="0" applyFont="1" applyFill="1" applyBorder="1" applyAlignment="1" applyProtection="1">
      <alignment vertical="center" wrapText="1"/>
      <protection locked="0"/>
    </xf>
    <xf numFmtId="0" fontId="9" fillId="5" borderId="48" xfId="0" applyFont="1" applyFill="1" applyBorder="1" applyAlignment="1" applyProtection="1">
      <alignment vertical="center" wrapText="1"/>
      <protection locked="0"/>
    </xf>
    <xf numFmtId="0" fontId="23" fillId="2" borderId="136"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83" xfId="0" applyFont="1" applyFill="1" applyBorder="1" applyAlignment="1">
      <alignment horizontal="center" vertical="center" wrapText="1"/>
    </xf>
    <xf numFmtId="0" fontId="43" fillId="5" borderId="92" xfId="1" applyFill="1" applyBorder="1" applyAlignment="1" applyProtection="1">
      <alignment horizontal="left" vertical="center"/>
      <protection locked="0"/>
    </xf>
    <xf numFmtId="0" fontId="23" fillId="2" borderId="43" xfId="0" applyFont="1" applyFill="1" applyBorder="1" applyAlignment="1">
      <alignment horizontal="center" vertical="center"/>
    </xf>
    <xf numFmtId="0" fontId="23" fillId="2" borderId="0" xfId="0" applyFont="1" applyFill="1" applyAlignment="1">
      <alignment horizontal="center" vertical="center"/>
    </xf>
    <xf numFmtId="0" fontId="23" fillId="2" borderId="23" xfId="0" applyFont="1" applyFill="1" applyBorder="1" applyAlignment="1">
      <alignment horizontal="center" vertical="center"/>
    </xf>
    <xf numFmtId="0" fontId="23" fillId="2" borderId="15" xfId="0" applyFont="1" applyFill="1" applyBorder="1" applyAlignment="1">
      <alignment vertical="center" wrapText="1"/>
    </xf>
    <xf numFmtId="0" fontId="23" fillId="2" borderId="36" xfId="0" applyFont="1" applyFill="1" applyBorder="1" applyAlignment="1">
      <alignment vertical="center" wrapText="1"/>
    </xf>
    <xf numFmtId="0" fontId="9" fillId="4" borderId="92" xfId="0" applyFont="1" applyFill="1" applyBorder="1" applyAlignment="1" applyProtection="1">
      <alignment horizontal="center" vertical="center" shrinkToFit="1"/>
      <protection locked="0"/>
    </xf>
    <xf numFmtId="0" fontId="9" fillId="4" borderId="2" xfId="0" applyFont="1" applyFill="1" applyBorder="1" applyAlignment="1" applyProtection="1">
      <alignment horizontal="center" vertical="center" shrinkToFit="1"/>
      <protection locked="0"/>
    </xf>
    <xf numFmtId="0" fontId="9" fillId="4" borderId="48" xfId="0" applyFont="1" applyFill="1" applyBorder="1" applyAlignment="1" applyProtection="1">
      <alignment horizontal="center" vertical="center" shrinkToFit="1"/>
      <protection locked="0"/>
    </xf>
    <xf numFmtId="0" fontId="23" fillId="2" borderId="15" xfId="0" applyFont="1" applyFill="1" applyBorder="1">
      <alignment vertical="center"/>
    </xf>
    <xf numFmtId="0" fontId="23" fillId="2" borderId="36" xfId="0" applyFont="1" applyFill="1" applyBorder="1">
      <alignment vertical="center"/>
    </xf>
    <xf numFmtId="0" fontId="22" fillId="2" borderId="138" xfId="0" applyFont="1" applyFill="1" applyBorder="1" applyAlignment="1">
      <alignment horizontal="center" vertical="center" wrapText="1"/>
    </xf>
    <xf numFmtId="0" fontId="9" fillId="4" borderId="92"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48" xfId="0" applyFont="1" applyFill="1" applyBorder="1" applyAlignment="1" applyProtection="1">
      <alignment horizontal="center" vertical="center"/>
      <protection locked="0"/>
    </xf>
    <xf numFmtId="0" fontId="23" fillId="2" borderId="19" xfId="0" applyFont="1" applyFill="1" applyBorder="1" applyAlignment="1">
      <alignment horizontal="center" vertical="center"/>
    </xf>
    <xf numFmtId="0" fontId="5" fillId="0" borderId="0" xfId="2" applyFont="1" applyAlignment="1">
      <alignment horizontal="right" vertical="center" wrapText="1"/>
    </xf>
    <xf numFmtId="0" fontId="5" fillId="0" borderId="155" xfId="2" applyFont="1" applyBorder="1" applyAlignment="1">
      <alignment horizontal="right" vertical="center" wrapText="1"/>
    </xf>
    <xf numFmtId="0" fontId="9" fillId="20" borderId="6" xfId="2" applyFont="1" applyFill="1" applyBorder="1" applyAlignment="1" applyProtection="1">
      <alignment horizontal="center" vertical="center"/>
      <protection locked="0"/>
    </xf>
    <xf numFmtId="0" fontId="17" fillId="2" borderId="50" xfId="2" applyFill="1" applyBorder="1" applyAlignment="1">
      <alignment horizontal="center" vertical="center"/>
    </xf>
    <xf numFmtId="0" fontId="17" fillId="2" borderId="140" xfId="2" applyFill="1" applyBorder="1" applyAlignment="1">
      <alignment horizontal="center" vertical="center"/>
    </xf>
    <xf numFmtId="0" fontId="9" fillId="5" borderId="6" xfId="2" applyFont="1" applyFill="1" applyBorder="1" applyAlignment="1" applyProtection="1">
      <alignment horizontal="left" vertical="center" wrapText="1"/>
      <protection locked="0"/>
    </xf>
    <xf numFmtId="0" fontId="9" fillId="3" borderId="6" xfId="2" applyFont="1" applyFill="1" applyBorder="1" applyAlignment="1" applyProtection="1">
      <alignment horizontal="center" vertical="center"/>
      <protection locked="0"/>
    </xf>
    <xf numFmtId="0" fontId="17" fillId="23" borderId="15" xfId="2" applyFill="1" applyBorder="1" applyAlignment="1">
      <alignment horizontal="center" vertical="center"/>
    </xf>
    <xf numFmtId="0" fontId="17" fillId="23" borderId="36" xfId="2" applyFill="1" applyBorder="1" applyAlignment="1">
      <alignment horizontal="center" vertical="center"/>
    </xf>
    <xf numFmtId="0" fontId="17" fillId="23" borderId="86" xfId="2" applyFill="1" applyBorder="1" applyAlignment="1">
      <alignment horizontal="center" vertical="center"/>
    </xf>
    <xf numFmtId="0" fontId="9" fillId="23" borderId="16" xfId="2" applyFont="1" applyFill="1" applyBorder="1" applyAlignment="1">
      <alignment horizontal="center" vertical="center" wrapText="1"/>
    </xf>
    <xf numFmtId="0" fontId="9" fillId="23" borderId="17" xfId="2" applyFont="1" applyFill="1" applyBorder="1" applyAlignment="1">
      <alignment horizontal="center" vertical="center" wrapText="1"/>
    </xf>
    <xf numFmtId="0" fontId="22" fillId="23" borderId="22" xfId="2" applyFont="1" applyFill="1" applyBorder="1" applyAlignment="1">
      <alignment horizontal="center" vertical="center" wrapText="1"/>
    </xf>
    <xf numFmtId="0" fontId="22" fillId="23" borderId="0" xfId="2" applyFont="1" applyFill="1" applyAlignment="1">
      <alignment horizontal="center" vertical="center" wrapText="1"/>
    </xf>
    <xf numFmtId="0" fontId="22" fillId="23" borderId="19" xfId="2" applyFont="1" applyFill="1" applyBorder="1" applyAlignment="1">
      <alignment horizontal="center" vertical="center" wrapText="1"/>
    </xf>
    <xf numFmtId="0" fontId="9" fillId="23" borderId="45" xfId="2" applyFont="1" applyFill="1" applyBorder="1" applyAlignment="1">
      <alignment horizontal="center" vertical="center" wrapText="1"/>
    </xf>
    <xf numFmtId="0" fontId="9" fillId="23" borderId="46" xfId="2" applyFont="1" applyFill="1" applyBorder="1" applyAlignment="1">
      <alignment horizontal="center" vertical="center" wrapText="1"/>
    </xf>
    <xf numFmtId="0" fontId="9" fillId="23" borderId="78" xfId="2" applyFont="1" applyFill="1" applyBorder="1" applyAlignment="1">
      <alignment horizontal="center" vertical="center" wrapText="1"/>
    </xf>
    <xf numFmtId="0" fontId="23" fillId="10" borderId="142" xfId="2" applyFont="1" applyFill="1" applyBorder="1" applyAlignment="1">
      <alignment horizontal="center" vertical="center"/>
    </xf>
    <xf numFmtId="0" fontId="23" fillId="10" borderId="143" xfId="2" applyFont="1" applyFill="1" applyBorder="1" applyAlignment="1">
      <alignment horizontal="center" vertical="center"/>
    </xf>
    <xf numFmtId="0" fontId="9" fillId="10" borderId="18" xfId="2" applyFont="1" applyFill="1" applyBorder="1" applyAlignment="1">
      <alignment horizontal="left" vertical="center" wrapText="1"/>
    </xf>
    <xf numFmtId="0" fontId="9" fillId="10" borderId="43" xfId="2" applyFont="1" applyFill="1" applyBorder="1" applyAlignment="1">
      <alignment horizontal="left" vertical="center" wrapText="1"/>
    </xf>
    <xf numFmtId="0" fontId="9" fillId="10" borderId="0" xfId="2" applyFont="1" applyFill="1" applyAlignment="1">
      <alignment horizontal="right" vertical="center"/>
    </xf>
    <xf numFmtId="0" fontId="9" fillId="10" borderId="19" xfId="2" applyFont="1" applyFill="1" applyBorder="1" applyAlignment="1">
      <alignment horizontal="center" vertical="center" wrapText="1"/>
    </xf>
    <xf numFmtId="0" fontId="9" fillId="10" borderId="139" xfId="2" applyFont="1" applyFill="1" applyBorder="1" applyAlignment="1">
      <alignment horizontal="center" vertical="center"/>
    </xf>
    <xf numFmtId="0" fontId="9" fillId="10" borderId="35" xfId="2" applyFont="1" applyFill="1" applyBorder="1" applyAlignment="1">
      <alignment horizontal="center" vertical="center"/>
    </xf>
    <xf numFmtId="0" fontId="9" fillId="10" borderId="47" xfId="2" applyFont="1" applyFill="1" applyBorder="1" applyAlignment="1">
      <alignment horizontal="center" vertical="center"/>
    </xf>
    <xf numFmtId="0" fontId="9" fillId="10" borderId="134" xfId="2" applyFont="1" applyFill="1" applyBorder="1" applyAlignment="1">
      <alignment horizontal="center" vertical="center"/>
    </xf>
    <xf numFmtId="0" fontId="9" fillId="10" borderId="5" xfId="2" applyFont="1" applyFill="1" applyBorder="1" applyAlignment="1">
      <alignment horizontal="center" vertical="center"/>
    </xf>
    <xf numFmtId="0" fontId="9" fillId="10" borderId="54" xfId="2" applyFont="1" applyFill="1" applyBorder="1" applyAlignment="1">
      <alignment horizontal="center" vertical="center"/>
    </xf>
    <xf numFmtId="0" fontId="23" fillId="4" borderId="92" xfId="0" applyFont="1" applyFill="1" applyBorder="1" applyAlignment="1" applyProtection="1">
      <alignment horizontal="center" vertical="center" wrapText="1" shrinkToFit="1"/>
      <protection locked="0"/>
    </xf>
    <xf numFmtId="0" fontId="23" fillId="4" borderId="2" xfId="0" applyFont="1" applyFill="1" applyBorder="1" applyAlignment="1" applyProtection="1">
      <alignment horizontal="center" vertical="center" wrapText="1" shrinkToFit="1"/>
      <protection locked="0"/>
    </xf>
    <xf numFmtId="0" fontId="23" fillId="4" borderId="48" xfId="0" applyFont="1" applyFill="1" applyBorder="1" applyAlignment="1" applyProtection="1">
      <alignment horizontal="center" vertical="center" wrapText="1" shrinkToFit="1"/>
      <protection locked="0"/>
    </xf>
    <xf numFmtId="0" fontId="17" fillId="2" borderId="24" xfId="0" applyFont="1" applyFill="1" applyBorder="1" applyAlignment="1">
      <alignment horizontal="center" vertical="center"/>
    </xf>
    <xf numFmtId="0" fontId="17" fillId="2" borderId="7"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95" xfId="0" applyFont="1" applyFill="1" applyBorder="1" applyAlignment="1">
      <alignment horizontal="center" vertical="center"/>
    </xf>
    <xf numFmtId="0" fontId="22" fillId="2" borderId="108" xfId="0" applyFont="1" applyFill="1" applyBorder="1" applyAlignment="1">
      <alignment horizontal="center" vertical="center"/>
    </xf>
    <xf numFmtId="0" fontId="9" fillId="5" borderId="49" xfId="0" applyFont="1" applyFill="1" applyBorder="1" applyAlignment="1" applyProtection="1">
      <alignment horizontal="left" vertical="center" wrapText="1"/>
      <protection locked="0"/>
    </xf>
    <xf numFmtId="0" fontId="39" fillId="2" borderId="15" xfId="0" applyFont="1" applyFill="1" applyBorder="1">
      <alignment vertical="center"/>
    </xf>
    <xf numFmtId="0" fontId="39" fillId="2" borderId="36" xfId="0" applyFont="1" applyFill="1" applyBorder="1">
      <alignment vertical="center"/>
    </xf>
    <xf numFmtId="0" fontId="23" fillId="2" borderId="13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13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23" fillId="2" borderId="133" xfId="0" applyFont="1" applyFill="1" applyBorder="1" applyAlignment="1">
      <alignment horizontal="center" vertical="center" wrapText="1"/>
    </xf>
    <xf numFmtId="0" fontId="23" fillId="2" borderId="135" xfId="0" applyFont="1" applyFill="1" applyBorder="1" applyAlignment="1">
      <alignment horizontal="center" vertical="center" wrapText="1"/>
    </xf>
    <xf numFmtId="0" fontId="9" fillId="5" borderId="92" xfId="2" applyFont="1" applyFill="1" applyBorder="1" applyAlignment="1" applyProtection="1">
      <alignment horizontal="left" vertical="center" shrinkToFit="1"/>
      <protection locked="0"/>
    </xf>
    <xf numFmtId="0" fontId="9" fillId="5" borderId="48" xfId="2" applyFont="1" applyFill="1" applyBorder="1" applyAlignment="1" applyProtection="1">
      <alignment horizontal="left" vertical="center" shrinkToFit="1"/>
      <protection locked="0"/>
    </xf>
    <xf numFmtId="0" fontId="9" fillId="5" borderId="26" xfId="2" applyFont="1" applyFill="1" applyBorder="1" applyAlignment="1" applyProtection="1">
      <alignment horizontal="center" vertical="center" wrapText="1"/>
      <protection locked="0"/>
    </xf>
    <xf numFmtId="0" fontId="9" fillId="5" borderId="1" xfId="2" applyFont="1" applyFill="1" applyBorder="1" applyAlignment="1" applyProtection="1">
      <alignment horizontal="center" vertical="center" wrapText="1"/>
      <protection locked="0"/>
    </xf>
    <xf numFmtId="0" fontId="9" fillId="5" borderId="4" xfId="2" applyFont="1" applyFill="1" applyBorder="1" applyAlignment="1" applyProtection="1">
      <alignment horizontal="center" vertical="center" wrapText="1"/>
      <protection locked="0"/>
    </xf>
    <xf numFmtId="0" fontId="9" fillId="5" borderId="28" xfId="2" applyFont="1" applyFill="1" applyBorder="1" applyAlignment="1" applyProtection="1">
      <alignment horizontal="center" vertical="center" wrapText="1"/>
      <protection locked="0"/>
    </xf>
    <xf numFmtId="0" fontId="9" fillId="5" borderId="5" xfId="2" applyFont="1" applyFill="1" applyBorder="1" applyAlignment="1" applyProtection="1">
      <alignment horizontal="center" vertical="center" wrapText="1"/>
      <protection locked="0"/>
    </xf>
    <xf numFmtId="0" fontId="9" fillId="5" borderId="29" xfId="2" applyFont="1" applyFill="1" applyBorder="1" applyAlignment="1" applyProtection="1">
      <alignment horizontal="center" vertical="center" wrapText="1"/>
      <protection locked="0"/>
    </xf>
    <xf numFmtId="0" fontId="9" fillId="20" borderId="26" xfId="2" applyFont="1" applyFill="1" applyBorder="1" applyAlignment="1" applyProtection="1">
      <alignment horizontal="center" vertical="center"/>
      <protection locked="0"/>
    </xf>
    <xf numFmtId="0" fontId="9" fillId="20" borderId="1" xfId="2" applyFont="1" applyFill="1" applyBorder="1" applyAlignment="1" applyProtection="1">
      <alignment horizontal="center" vertical="center"/>
      <protection locked="0"/>
    </xf>
    <xf numFmtId="0" fontId="9" fillId="20" borderId="4" xfId="2" applyFont="1" applyFill="1" applyBorder="1" applyAlignment="1" applyProtection="1">
      <alignment horizontal="center" vertical="center"/>
      <protection locked="0"/>
    </xf>
    <xf numFmtId="0" fontId="9" fillId="20" borderId="28" xfId="2" applyFont="1" applyFill="1" applyBorder="1" applyAlignment="1" applyProtection="1">
      <alignment horizontal="center" vertical="center"/>
      <protection locked="0"/>
    </xf>
    <xf numFmtId="0" fontId="9" fillId="20" borderId="5" xfId="2" applyFont="1" applyFill="1" applyBorder="1" applyAlignment="1" applyProtection="1">
      <alignment horizontal="center" vertical="center"/>
      <protection locked="0"/>
    </xf>
    <xf numFmtId="0" fontId="9" fillId="20" borderId="29" xfId="2" applyFont="1" applyFill="1" applyBorder="1" applyAlignment="1" applyProtection="1">
      <alignment horizontal="center" vertical="center"/>
      <protection locked="0"/>
    </xf>
    <xf numFmtId="0" fontId="39" fillId="23" borderId="15" xfId="0" applyFont="1" applyFill="1" applyBorder="1">
      <alignment vertical="center"/>
    </xf>
    <xf numFmtId="0" fontId="39" fillId="23" borderId="36" xfId="0" applyFont="1" applyFill="1" applyBorder="1">
      <alignment vertical="center"/>
    </xf>
    <xf numFmtId="0" fontId="23" fillId="2" borderId="107" xfId="0" applyFont="1" applyFill="1" applyBorder="1" applyAlignment="1">
      <alignment horizontal="center" vertical="center"/>
    </xf>
    <xf numFmtId="0" fontId="23" fillId="25" borderId="65" xfId="0" applyFont="1" applyFill="1" applyBorder="1" applyAlignment="1">
      <alignment horizontal="center" vertical="center" wrapText="1"/>
    </xf>
    <xf numFmtId="0" fontId="23" fillId="25" borderId="66"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3" fillId="2" borderId="130" xfId="0" applyFont="1" applyFill="1" applyBorder="1" applyAlignment="1">
      <alignment horizontal="center" vertical="center" wrapText="1"/>
    </xf>
    <xf numFmtId="0" fontId="9" fillId="10" borderId="125" xfId="0" applyFont="1" applyFill="1" applyBorder="1" applyAlignment="1">
      <alignment horizontal="left" vertical="center" wrapText="1"/>
    </xf>
    <xf numFmtId="0" fontId="9" fillId="10" borderId="137" xfId="0" applyFont="1" applyFill="1" applyBorder="1" applyAlignment="1">
      <alignment horizontal="left" vertical="center" wrapText="1"/>
    </xf>
    <xf numFmtId="0" fontId="9" fillId="4" borderId="28"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center" vertical="center" wrapText="1"/>
      <protection locked="0"/>
    </xf>
    <xf numFmtId="0" fontId="23" fillId="25" borderId="26" xfId="0" applyFont="1" applyFill="1" applyBorder="1" applyAlignment="1">
      <alignment horizontal="center" vertical="center" wrapText="1"/>
    </xf>
    <xf numFmtId="0" fontId="23" fillId="25" borderId="1" xfId="0" applyFont="1" applyFill="1" applyBorder="1" applyAlignment="1">
      <alignment horizontal="center" vertical="center" wrapText="1"/>
    </xf>
    <xf numFmtId="0" fontId="23" fillId="25" borderId="4" xfId="0" applyFont="1" applyFill="1" applyBorder="1" applyAlignment="1">
      <alignment horizontal="center" vertical="center" wrapText="1"/>
    </xf>
    <xf numFmtId="0" fontId="23" fillId="2" borderId="77"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26" xfId="0" applyFont="1" applyFill="1" applyBorder="1" applyAlignment="1">
      <alignment horizontal="center" vertical="center"/>
    </xf>
    <xf numFmtId="0" fontId="23" fillId="2" borderId="66" xfId="0" applyFont="1" applyFill="1" applyBorder="1" applyAlignment="1">
      <alignment horizontal="center" vertical="center"/>
    </xf>
    <xf numFmtId="0" fontId="23" fillId="2" borderId="127" xfId="0" applyFont="1" applyFill="1" applyBorder="1" applyAlignment="1">
      <alignment horizontal="center" vertical="center"/>
    </xf>
    <xf numFmtId="0" fontId="9" fillId="5" borderId="92"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48" xfId="0" applyFont="1" applyFill="1" applyBorder="1" applyProtection="1">
      <alignment vertical="center"/>
      <protection locked="0"/>
    </xf>
    <xf numFmtId="0" fontId="9" fillId="10" borderId="77"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10" borderId="133" xfId="0" applyFont="1" applyFill="1" applyBorder="1" applyAlignment="1">
      <alignment horizontal="left" vertical="center" wrapText="1"/>
    </xf>
    <xf numFmtId="0" fontId="22" fillId="5" borderId="1" xfId="2" applyFont="1" applyFill="1" applyBorder="1" applyAlignment="1" applyProtection="1">
      <alignment horizontal="center" vertical="center" wrapText="1"/>
      <protection locked="0"/>
    </xf>
    <xf numFmtId="0" fontId="22" fillId="5" borderId="4" xfId="2" applyFont="1" applyFill="1" applyBorder="1" applyAlignment="1" applyProtection="1">
      <alignment horizontal="center" vertical="center" wrapText="1"/>
      <protection locked="0"/>
    </xf>
    <xf numFmtId="0" fontId="22" fillId="5" borderId="28" xfId="2" applyFont="1" applyFill="1" applyBorder="1" applyAlignment="1" applyProtection="1">
      <alignment horizontal="center" vertical="center" wrapText="1"/>
      <protection locked="0"/>
    </xf>
    <xf numFmtId="0" fontId="22" fillId="5" borderId="5" xfId="2" applyFont="1" applyFill="1" applyBorder="1" applyAlignment="1" applyProtection="1">
      <alignment horizontal="center" vertical="center" wrapText="1"/>
      <protection locked="0"/>
    </xf>
    <xf numFmtId="0" fontId="22" fillId="5" borderId="29" xfId="2" applyFont="1" applyFill="1" applyBorder="1" applyAlignment="1" applyProtection="1">
      <alignment horizontal="center" vertical="center" wrapText="1"/>
      <protection locked="0"/>
    </xf>
    <xf numFmtId="0" fontId="9" fillId="10" borderId="73" xfId="2" applyFont="1" applyFill="1" applyBorder="1" applyAlignment="1">
      <alignment horizontal="left" vertical="center" wrapText="1"/>
    </xf>
    <xf numFmtId="0" fontId="9" fillId="10" borderId="78" xfId="2" applyFont="1" applyFill="1" applyBorder="1" applyAlignment="1">
      <alignment horizontal="left" vertical="center" wrapText="1"/>
    </xf>
    <xf numFmtId="0" fontId="9" fillId="10" borderId="33" xfId="2" applyFont="1" applyFill="1" applyBorder="1" applyAlignment="1">
      <alignment horizontal="left" vertical="center" wrapText="1"/>
    </xf>
    <xf numFmtId="0" fontId="9" fillId="10" borderId="141" xfId="2" applyFont="1" applyFill="1" applyBorder="1" applyAlignment="1">
      <alignment horizontal="left" vertical="center" wrapText="1"/>
    </xf>
    <xf numFmtId="0" fontId="9" fillId="4" borderId="28"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protection locked="0"/>
    </xf>
    <xf numFmtId="0" fontId="24" fillId="10" borderId="0" xfId="2" applyFont="1" applyFill="1" applyAlignment="1">
      <alignment horizontal="center" vertical="center"/>
    </xf>
    <xf numFmtId="0" fontId="17" fillId="10" borderId="0" xfId="2" applyFill="1" applyAlignment="1">
      <alignment horizontal="center" vertical="center"/>
    </xf>
    <xf numFmtId="0" fontId="9" fillId="10" borderId="23" xfId="0" applyFont="1" applyFill="1" applyBorder="1" applyAlignment="1">
      <alignment horizontal="left" vertical="center" wrapText="1"/>
    </xf>
    <xf numFmtId="0" fontId="9" fillId="10" borderId="135" xfId="0" applyFont="1" applyFill="1" applyBorder="1" applyAlignment="1">
      <alignment horizontal="left" vertical="center" wrapText="1"/>
    </xf>
    <xf numFmtId="0" fontId="9" fillId="10" borderId="177" xfId="0" applyFont="1" applyFill="1" applyBorder="1" applyAlignment="1">
      <alignment horizontal="left" vertical="center" wrapText="1"/>
    </xf>
    <xf numFmtId="178" fontId="17" fillId="15" borderId="15" xfId="2" applyNumberFormat="1" applyFill="1" applyBorder="1" applyAlignment="1">
      <alignment horizontal="left" vertical="center" shrinkToFit="1"/>
    </xf>
    <xf numFmtId="178" fontId="17" fillId="15" borderId="36" xfId="2" applyNumberFormat="1" applyFill="1" applyBorder="1" applyAlignment="1">
      <alignment horizontal="left" vertical="center" shrinkToFit="1"/>
    </xf>
    <xf numFmtId="178" fontId="17" fillId="15" borderId="86" xfId="2" applyNumberFormat="1" applyFill="1" applyBorder="1" applyAlignment="1">
      <alignment horizontal="left" vertical="center" shrinkToFit="1"/>
    </xf>
    <xf numFmtId="0" fontId="23" fillId="23" borderId="72" xfId="2" applyFont="1" applyFill="1" applyBorder="1" applyAlignment="1">
      <alignment horizontal="center" vertical="center" wrapText="1"/>
    </xf>
    <xf numFmtId="0" fontId="23" fillId="23" borderId="144" xfId="2" applyFont="1" applyFill="1" applyBorder="1" applyAlignment="1">
      <alignment horizontal="center" vertical="center" wrapText="1"/>
    </xf>
    <xf numFmtId="0" fontId="9" fillId="23" borderId="18" xfId="2" applyFont="1" applyFill="1" applyBorder="1" applyAlignment="1">
      <alignment horizontal="center" vertical="center"/>
    </xf>
    <xf numFmtId="0" fontId="9" fillId="23" borderId="34" xfId="2" applyFont="1" applyFill="1" applyBorder="1" applyAlignment="1">
      <alignment horizontal="center" vertical="center"/>
    </xf>
    <xf numFmtId="0" fontId="23" fillId="23" borderId="18" xfId="2" applyFont="1" applyFill="1" applyBorder="1" applyAlignment="1">
      <alignment horizontal="center" vertical="center" wrapText="1"/>
    </xf>
    <xf numFmtId="0" fontId="23" fillId="23" borderId="47" xfId="2" applyFont="1" applyFill="1" applyBorder="1" applyAlignment="1">
      <alignment horizontal="center" vertical="center" wrapText="1"/>
    </xf>
    <xf numFmtId="0" fontId="23" fillId="23" borderId="34" xfId="2" applyFont="1" applyFill="1" applyBorder="1" applyAlignment="1">
      <alignment horizontal="center" vertical="center" wrapText="1"/>
    </xf>
    <xf numFmtId="0" fontId="23" fillId="23" borderId="62" xfId="2" applyFont="1" applyFill="1" applyBorder="1" applyAlignment="1">
      <alignment horizontal="center" vertical="center" wrapText="1"/>
    </xf>
    <xf numFmtId="0" fontId="9" fillId="10" borderId="18" xfId="2" applyFont="1" applyFill="1" applyBorder="1" applyAlignment="1">
      <alignment horizontal="center" vertical="center"/>
    </xf>
    <xf numFmtId="0" fontId="9" fillId="10" borderId="129" xfId="2" applyFont="1" applyFill="1" applyBorder="1" applyAlignment="1">
      <alignment horizontal="center" vertical="center"/>
    </xf>
    <xf numFmtId="0" fontId="9" fillId="10" borderId="43" xfId="2" applyFont="1" applyFill="1" applyBorder="1" applyAlignment="1">
      <alignment horizontal="center" vertical="center"/>
    </xf>
    <xf numFmtId="0" fontId="9" fillId="10" borderId="23" xfId="2" applyFont="1" applyFill="1" applyBorder="1" applyAlignment="1">
      <alignment horizontal="center" vertical="center"/>
    </xf>
    <xf numFmtId="0" fontId="23" fillId="23" borderId="71" xfId="2" applyFont="1" applyFill="1" applyBorder="1" applyAlignment="1">
      <alignment horizontal="center" vertical="center" wrapText="1"/>
    </xf>
    <xf numFmtId="0" fontId="9" fillId="23" borderId="157" xfId="2" applyFont="1" applyFill="1" applyBorder="1" applyAlignment="1">
      <alignment horizontal="center" vertical="center"/>
    </xf>
    <xf numFmtId="0" fontId="9" fillId="23" borderId="74" xfId="2" applyFont="1" applyFill="1" applyBorder="1" applyAlignment="1">
      <alignment horizontal="center" vertical="center"/>
    </xf>
    <xf numFmtId="0" fontId="9" fillId="23" borderId="180" xfId="2" applyFont="1" applyFill="1" applyBorder="1" applyAlignment="1">
      <alignment horizontal="center" vertical="center"/>
    </xf>
    <xf numFmtId="0" fontId="9" fillId="10" borderId="103" xfId="2" applyFont="1" applyFill="1" applyBorder="1" applyAlignment="1">
      <alignment horizontal="center" vertical="center"/>
    </xf>
    <xf numFmtId="0" fontId="9" fillId="10" borderId="135" xfId="2" applyFont="1" applyFill="1" applyBorder="1" applyAlignment="1">
      <alignment horizontal="center" vertical="center"/>
    </xf>
    <xf numFmtId="0" fontId="9" fillId="10" borderId="18" xfId="2" applyFont="1" applyFill="1" applyBorder="1" applyAlignment="1">
      <alignment horizontal="center" vertical="center" wrapText="1"/>
    </xf>
    <xf numFmtId="0" fontId="9" fillId="10" borderId="35" xfId="2" applyFont="1" applyFill="1" applyBorder="1" applyAlignment="1">
      <alignment horizontal="center" vertical="center" wrapText="1"/>
    </xf>
    <xf numFmtId="0" fontId="9" fillId="10" borderId="129" xfId="2" applyFont="1" applyFill="1" applyBorder="1" applyAlignment="1">
      <alignment horizontal="center" vertical="center" wrapText="1"/>
    </xf>
    <xf numFmtId="0" fontId="9" fillId="10" borderId="5" xfId="2" applyFont="1" applyFill="1" applyBorder="1" applyAlignment="1">
      <alignment horizontal="center" vertical="center" wrapText="1"/>
    </xf>
    <xf numFmtId="0" fontId="22" fillId="23" borderId="25" xfId="2" applyFont="1" applyFill="1" applyBorder="1" applyAlignment="1">
      <alignment horizontal="center" vertical="center" wrapText="1"/>
    </xf>
    <xf numFmtId="0" fontId="22" fillId="23" borderId="44" xfId="2" applyFont="1" applyFill="1" applyBorder="1" applyAlignment="1">
      <alignment horizontal="center" vertical="center" wrapText="1"/>
    </xf>
    <xf numFmtId="0" fontId="22" fillId="23" borderId="179" xfId="2" applyFont="1" applyFill="1" applyBorder="1" applyAlignment="1">
      <alignment horizontal="center" vertical="center" wrapText="1"/>
    </xf>
    <xf numFmtId="0" fontId="9" fillId="23" borderId="75" xfId="2" applyFont="1" applyFill="1" applyBorder="1" applyAlignment="1">
      <alignment horizontal="center" vertical="center" wrapText="1"/>
    </xf>
    <xf numFmtId="0" fontId="9" fillId="23" borderId="44" xfId="2" applyFont="1" applyFill="1" applyBorder="1" applyAlignment="1">
      <alignment horizontal="center" vertical="center" wrapText="1"/>
    </xf>
    <xf numFmtId="0" fontId="9" fillId="23" borderId="179" xfId="2" applyFont="1" applyFill="1" applyBorder="1" applyAlignment="1">
      <alignment horizontal="center" vertical="center" wrapText="1"/>
    </xf>
    <xf numFmtId="0" fontId="17" fillId="23" borderId="16" xfId="2" applyFill="1" applyBorder="1" applyAlignment="1">
      <alignment horizontal="center" vertical="center"/>
    </xf>
    <xf numFmtId="0" fontId="17" fillId="23" borderId="24" xfId="2" applyFill="1" applyBorder="1" applyAlignment="1">
      <alignment horizontal="center" vertical="center"/>
    </xf>
    <xf numFmtId="0" fontId="17" fillId="23" borderId="17" xfId="2" applyFill="1" applyBorder="1" applyAlignment="1">
      <alignment horizontal="center" vertical="center"/>
    </xf>
    <xf numFmtId="0" fontId="22" fillId="10" borderId="35" xfId="2" applyFont="1" applyFill="1" applyBorder="1" applyAlignment="1">
      <alignment horizontal="center" vertical="center" wrapText="1"/>
    </xf>
    <xf numFmtId="0" fontId="22" fillId="10" borderId="47" xfId="2" applyFont="1" applyFill="1" applyBorder="1" applyAlignment="1">
      <alignment horizontal="center" vertical="center" wrapText="1"/>
    </xf>
    <xf numFmtId="0" fontId="22" fillId="10" borderId="5" xfId="2" applyFont="1" applyFill="1" applyBorder="1" applyAlignment="1">
      <alignment horizontal="center" vertical="center" wrapText="1"/>
    </xf>
    <xf numFmtId="0" fontId="22" fillId="10" borderId="54" xfId="2" applyFont="1" applyFill="1" applyBorder="1" applyAlignment="1">
      <alignment horizontal="center" vertical="center" wrapText="1"/>
    </xf>
    <xf numFmtId="0" fontId="22" fillId="10" borderId="16" xfId="2" applyFont="1" applyFill="1" applyBorder="1" applyAlignment="1">
      <alignment horizontal="center" vertical="center" wrapText="1"/>
    </xf>
    <xf numFmtId="0" fontId="22" fillId="10" borderId="113" xfId="2" applyFont="1" applyFill="1" applyBorder="1" applyAlignment="1">
      <alignment horizontal="center" vertical="center" wrapText="1"/>
    </xf>
    <xf numFmtId="0" fontId="9" fillId="23" borderId="35" xfId="2" applyFont="1" applyFill="1" applyBorder="1" applyAlignment="1">
      <alignment horizontal="center" vertical="center"/>
    </xf>
    <xf numFmtId="0" fontId="9" fillId="23" borderId="47" xfId="2" applyFont="1" applyFill="1" applyBorder="1" applyAlignment="1">
      <alignment horizontal="center" vertical="center"/>
    </xf>
    <xf numFmtId="0" fontId="9" fillId="23" borderId="30" xfId="2" applyFont="1" applyFill="1" applyBorder="1" applyAlignment="1">
      <alignment horizontal="center" vertical="center"/>
    </xf>
    <xf numFmtId="0" fontId="9" fillId="23" borderId="62" xfId="2" applyFont="1" applyFill="1" applyBorder="1" applyAlignment="1">
      <alignment horizontal="center" vertical="center"/>
    </xf>
    <xf numFmtId="0" fontId="49" fillId="21" borderId="26"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9" fillId="18" borderId="0" xfId="0" applyFont="1" applyFill="1" applyAlignment="1">
      <alignment horizontal="center" vertical="center" wrapText="1"/>
    </xf>
    <xf numFmtId="0" fontId="9" fillId="12" borderId="92" xfId="0" applyFont="1" applyFill="1" applyBorder="1" applyAlignment="1" applyProtection="1">
      <alignment horizontal="left" vertical="center"/>
      <protection locked="0"/>
    </xf>
    <xf numFmtId="0" fontId="9" fillId="12" borderId="2" xfId="0" applyFont="1" applyFill="1" applyBorder="1" applyAlignment="1" applyProtection="1">
      <alignment horizontal="left" vertical="center"/>
      <protection locked="0"/>
    </xf>
    <xf numFmtId="0" fontId="9" fillId="12" borderId="48" xfId="0" applyFont="1" applyFill="1" applyBorder="1" applyAlignment="1" applyProtection="1">
      <alignment horizontal="left" vertical="center"/>
      <protection locked="0"/>
    </xf>
    <xf numFmtId="0" fontId="9" fillId="7" borderId="64" xfId="0" applyFont="1" applyFill="1" applyBorder="1" applyAlignment="1">
      <alignment horizontal="left" vertical="center" wrapText="1"/>
    </xf>
    <xf numFmtId="0" fontId="9" fillId="7" borderId="79" xfId="0" applyFont="1" applyFill="1" applyBorder="1" applyAlignment="1">
      <alignment horizontal="left" vertical="center" wrapText="1"/>
    </xf>
    <xf numFmtId="0" fontId="9" fillId="7" borderId="95" xfId="0" applyFont="1" applyFill="1" applyBorder="1" applyAlignment="1">
      <alignment horizontal="left" vertical="center" wrapText="1"/>
    </xf>
    <xf numFmtId="0" fontId="9" fillId="7" borderId="42" xfId="0" applyFont="1" applyFill="1" applyBorder="1" applyAlignment="1">
      <alignment horizontal="left" vertical="center" wrapText="1"/>
    </xf>
    <xf numFmtId="0" fontId="9" fillId="7" borderId="16"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7" borderId="8" xfId="0" applyFont="1" applyFill="1" applyBorder="1" applyAlignment="1">
      <alignment horizontal="left" vertical="center" wrapText="1"/>
    </xf>
    <xf numFmtId="0" fontId="43" fillId="12" borderId="92" xfId="1" applyFill="1" applyBorder="1" applyAlignment="1" applyProtection="1">
      <alignment horizontal="left" vertical="center"/>
      <protection locked="0"/>
    </xf>
    <xf numFmtId="0" fontId="9" fillId="17" borderId="92" xfId="0" applyFont="1" applyFill="1" applyBorder="1" applyAlignment="1" applyProtection="1">
      <alignment horizontal="center" vertical="center"/>
      <protection locked="0"/>
    </xf>
    <xf numFmtId="0" fontId="9" fillId="17" borderId="2" xfId="0" applyFont="1" applyFill="1" applyBorder="1" applyAlignment="1" applyProtection="1">
      <alignment horizontal="center" vertical="center"/>
      <protection locked="0"/>
    </xf>
    <xf numFmtId="0" fontId="9" fillId="17" borderId="48" xfId="0" applyFont="1" applyFill="1" applyBorder="1" applyAlignment="1" applyProtection="1">
      <alignment horizontal="center" vertical="center"/>
      <protection locked="0"/>
    </xf>
    <xf numFmtId="0" fontId="9" fillId="17" borderId="92" xfId="0" applyFont="1" applyFill="1" applyBorder="1" applyAlignment="1" applyProtection="1">
      <alignment horizontal="center" vertical="center" shrinkToFit="1"/>
      <protection locked="0"/>
    </xf>
    <xf numFmtId="0" fontId="9" fillId="17" borderId="2" xfId="0" applyFont="1" applyFill="1" applyBorder="1" applyAlignment="1" applyProtection="1">
      <alignment horizontal="center" vertical="center" shrinkToFit="1"/>
      <protection locked="0"/>
    </xf>
    <xf numFmtId="0" fontId="9" fillId="17" borderId="48" xfId="0" applyFont="1" applyFill="1" applyBorder="1" applyAlignment="1" applyProtection="1">
      <alignment horizontal="center" vertical="center" shrinkToFit="1"/>
      <protection locked="0"/>
    </xf>
    <xf numFmtId="0" fontId="9" fillId="7" borderId="24" xfId="0" applyFont="1" applyFill="1" applyBorder="1" applyAlignment="1">
      <alignment horizontal="center" vertical="center" wrapText="1"/>
    </xf>
    <xf numFmtId="0" fontId="9" fillId="0" borderId="24" xfId="0" applyFont="1" applyBorder="1">
      <alignment vertical="center"/>
    </xf>
    <xf numFmtId="0" fontId="49" fillId="21" borderId="26" xfId="0" applyFont="1" applyFill="1" applyBorder="1" applyAlignment="1" applyProtection="1">
      <alignment horizontal="left" vertical="center" wrapText="1"/>
      <protection locked="0"/>
    </xf>
    <xf numFmtId="0" fontId="49" fillId="21" borderId="1" xfId="0" applyFont="1" applyFill="1" applyBorder="1" applyAlignment="1" applyProtection="1">
      <alignment horizontal="left" vertical="center"/>
      <protection locked="0"/>
    </xf>
    <xf numFmtId="0" fontId="49" fillId="21" borderId="4" xfId="0" applyFont="1" applyFill="1" applyBorder="1" applyAlignment="1" applyProtection="1">
      <alignment horizontal="left" vertical="center"/>
      <protection locked="0"/>
    </xf>
    <xf numFmtId="0" fontId="49" fillId="21" borderId="27" xfId="0" applyFont="1" applyFill="1" applyBorder="1" applyAlignment="1" applyProtection="1">
      <alignment horizontal="left" vertical="center"/>
      <protection locked="0"/>
    </xf>
    <xf numFmtId="0" fontId="49" fillId="21" borderId="0" xfId="0" applyFont="1" applyFill="1" applyAlignment="1" applyProtection="1">
      <alignment horizontal="left" vertical="center"/>
      <protection locked="0"/>
    </xf>
    <xf numFmtId="0" fontId="49" fillId="21" borderId="3" xfId="0" applyFont="1" applyFill="1" applyBorder="1" applyAlignment="1" applyProtection="1">
      <alignment horizontal="left" vertical="center"/>
      <protection locked="0"/>
    </xf>
    <xf numFmtId="0" fontId="49" fillId="21" borderId="28" xfId="0" applyFont="1" applyFill="1" applyBorder="1" applyAlignment="1" applyProtection="1">
      <alignment horizontal="left" vertical="center"/>
      <protection locked="0"/>
    </xf>
    <xf numFmtId="0" fontId="49" fillId="21" borderId="5" xfId="0" applyFont="1" applyFill="1" applyBorder="1" applyAlignment="1" applyProtection="1">
      <alignment horizontal="left" vertical="center"/>
      <protection locked="0"/>
    </xf>
    <xf numFmtId="0" fontId="49" fillId="21" borderId="29" xfId="0" applyFont="1" applyFill="1" applyBorder="1" applyAlignment="1" applyProtection="1">
      <alignment horizontal="left" vertical="center"/>
      <protection locked="0"/>
    </xf>
    <xf numFmtId="0" fontId="0" fillId="10" borderId="0" xfId="0" applyFill="1" applyAlignment="1">
      <alignment horizontal="left" vertical="center" wrapText="1"/>
    </xf>
    <xf numFmtId="0" fontId="43" fillId="21" borderId="2" xfId="1" applyFill="1" applyBorder="1" applyAlignment="1" applyProtection="1">
      <alignment horizontal="left" vertical="center"/>
      <protection locked="0"/>
    </xf>
    <xf numFmtId="0" fontId="43" fillId="21" borderId="48" xfId="1" applyFill="1" applyBorder="1" applyAlignment="1" applyProtection="1">
      <alignment horizontal="left" vertical="center"/>
      <protection locked="0"/>
    </xf>
    <xf numFmtId="0" fontId="11" fillId="21" borderId="92" xfId="0" applyFont="1" applyFill="1" applyBorder="1" applyAlignment="1" applyProtection="1">
      <alignment horizontal="left" vertical="center"/>
      <protection locked="0"/>
    </xf>
    <xf numFmtId="0" fontId="11" fillId="21" borderId="2" xfId="0" applyFont="1" applyFill="1" applyBorder="1" applyAlignment="1" applyProtection="1">
      <alignment horizontal="left" vertical="center"/>
      <protection locked="0"/>
    </xf>
    <xf numFmtId="0" fontId="11" fillId="21" borderId="48" xfId="0" applyFont="1" applyFill="1" applyBorder="1" applyAlignment="1" applyProtection="1">
      <alignment horizontal="left" vertical="center"/>
      <protection locked="0"/>
    </xf>
    <xf numFmtId="0" fontId="9" fillId="10" borderId="118" xfId="0" applyFont="1" applyFill="1" applyBorder="1" applyAlignment="1">
      <alignment horizontal="center" vertical="center" wrapText="1"/>
    </xf>
    <xf numFmtId="0" fontId="9" fillId="10" borderId="88" xfId="0" applyFont="1" applyFill="1" applyBorder="1" applyAlignment="1">
      <alignment horizontal="center" vertical="center" wrapText="1"/>
    </xf>
    <xf numFmtId="0" fontId="9" fillId="10" borderId="89" xfId="0" applyFont="1" applyFill="1" applyBorder="1" applyAlignment="1">
      <alignment horizontal="center" vertical="center" wrapText="1"/>
    </xf>
    <xf numFmtId="0" fontId="9" fillId="2" borderId="15" xfId="0" applyFont="1" applyFill="1" applyBorder="1" applyAlignment="1">
      <alignment horizontal="center" vertical="top"/>
    </xf>
    <xf numFmtId="0" fontId="9" fillId="2" borderId="36" xfId="0" applyFont="1" applyFill="1" applyBorder="1" applyAlignment="1">
      <alignment horizontal="center" vertical="top"/>
    </xf>
    <xf numFmtId="0" fontId="9" fillId="2" borderId="86" xfId="0" applyFont="1" applyFill="1" applyBorder="1" applyAlignment="1">
      <alignment horizontal="center" vertical="top"/>
    </xf>
    <xf numFmtId="0" fontId="9" fillId="5" borderId="6" xfId="0" applyFont="1" applyFill="1" applyBorder="1" applyAlignment="1" applyProtection="1">
      <alignment horizontal="left" vertical="center" wrapText="1"/>
      <protection locked="0"/>
    </xf>
    <xf numFmtId="0" fontId="68" fillId="0" borderId="0" xfId="0" applyFont="1" applyAlignment="1">
      <alignment horizontal="center" vertical="center"/>
    </xf>
    <xf numFmtId="49" fontId="45" fillId="0" borderId="35" xfId="0" applyNumberFormat="1" applyFont="1" applyBorder="1" applyAlignment="1">
      <alignment horizontal="left" vertical="center" wrapText="1" shrinkToFit="1"/>
    </xf>
    <xf numFmtId="178" fontId="0" fillId="0" borderId="15" xfId="0" applyNumberFormat="1" applyBorder="1" applyAlignment="1">
      <alignment horizontal="left" vertical="center" wrapText="1" shrinkToFit="1"/>
    </xf>
    <xf numFmtId="178" fontId="0" fillId="0" borderId="36" xfId="0" applyNumberFormat="1" applyBorder="1" applyAlignment="1">
      <alignment horizontal="left" vertical="center" wrapText="1" shrinkToFit="1"/>
    </xf>
    <xf numFmtId="178" fontId="0" fillId="0" borderId="86" xfId="0" applyNumberFormat="1" applyBorder="1" applyAlignment="1">
      <alignment horizontal="left" vertical="center" wrapText="1" shrinkToFit="1"/>
    </xf>
    <xf numFmtId="0" fontId="9" fillId="2" borderId="7" xfId="0" applyFont="1" applyFill="1" applyBorder="1" applyAlignment="1">
      <alignment horizontal="center" vertical="top" wrapText="1"/>
    </xf>
    <xf numFmtId="0" fontId="9" fillId="2" borderId="7" xfId="0" applyFont="1" applyFill="1" applyBorder="1" applyAlignment="1">
      <alignment horizontal="center" vertical="top"/>
    </xf>
    <xf numFmtId="0" fontId="9" fillId="10" borderId="16" xfId="0" applyFont="1" applyFill="1" applyBorder="1" applyAlignment="1">
      <alignment horizontal="center" vertical="center" wrapText="1"/>
    </xf>
    <xf numFmtId="0" fontId="9" fillId="10" borderId="16" xfId="0" applyFont="1" applyFill="1" applyBorder="1" applyAlignment="1">
      <alignment horizontal="left" vertical="center" wrapText="1"/>
    </xf>
    <xf numFmtId="0" fontId="9" fillId="35" borderId="0" xfId="0" applyFont="1" applyFill="1" applyAlignment="1">
      <alignment vertical="center" wrapText="1"/>
    </xf>
    <xf numFmtId="0" fontId="9" fillId="36" borderId="0" xfId="0" applyFont="1" applyFill="1" applyAlignment="1">
      <alignment vertical="center" wrapText="1"/>
    </xf>
    <xf numFmtId="0" fontId="9" fillId="35" borderId="30" xfId="0" applyFont="1" applyFill="1" applyBorder="1" applyAlignment="1">
      <alignment horizontal="left" vertical="center" wrapText="1"/>
    </xf>
    <xf numFmtId="0" fontId="15" fillId="2" borderId="112" xfId="0" applyFont="1" applyFill="1" applyBorder="1" applyAlignment="1">
      <alignment horizontal="center" vertical="center"/>
    </xf>
    <xf numFmtId="0" fontId="15" fillId="2" borderId="111" xfId="0" applyFont="1" applyFill="1" applyBorder="1" applyAlignment="1">
      <alignment horizontal="center" vertical="center"/>
    </xf>
    <xf numFmtId="0" fontId="13" fillId="2" borderId="100" xfId="0" applyFont="1" applyFill="1" applyBorder="1" applyAlignment="1">
      <alignment horizontal="center" vertical="center" wrapText="1"/>
    </xf>
    <xf numFmtId="0" fontId="13" fillId="2" borderId="104" xfId="0" applyFont="1" applyFill="1" applyBorder="1" applyAlignment="1">
      <alignment horizontal="center" vertical="center" wrapText="1"/>
    </xf>
    <xf numFmtId="0" fontId="15" fillId="2" borderId="100" xfId="0" applyFont="1" applyFill="1" applyBorder="1" applyAlignment="1">
      <alignment horizontal="center" vertical="center" wrapText="1"/>
    </xf>
    <xf numFmtId="0" fontId="15" fillId="2" borderId="104" xfId="0" applyFont="1" applyFill="1" applyBorder="1" applyAlignment="1">
      <alignment horizontal="center" vertical="center" wrapText="1"/>
    </xf>
    <xf numFmtId="0" fontId="15" fillId="2" borderId="73"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78" xfId="0" applyFont="1" applyFill="1" applyBorder="1" applyAlignment="1">
      <alignment horizontal="center" vertical="center" wrapText="1"/>
    </xf>
    <xf numFmtId="49" fontId="15" fillId="2" borderId="128" xfId="0" applyNumberFormat="1" applyFont="1" applyFill="1" applyBorder="1" applyAlignment="1">
      <alignment horizontal="center" vertical="center" wrapText="1"/>
    </xf>
    <xf numFmtId="49" fontId="15" fillId="2" borderId="161" xfId="0" applyNumberFormat="1" applyFont="1" applyFill="1" applyBorder="1" applyAlignment="1">
      <alignment horizontal="center" vertical="center" wrapText="1"/>
    </xf>
    <xf numFmtId="0" fontId="23" fillId="21" borderId="92" xfId="0" applyFont="1" applyFill="1" applyBorder="1" applyAlignment="1" applyProtection="1">
      <alignment horizontal="center" vertical="center" wrapText="1"/>
      <protection locked="0"/>
    </xf>
    <xf numFmtId="0" fontId="23" fillId="21" borderId="48" xfId="0" applyFont="1" applyFill="1" applyBorder="1" applyAlignment="1" applyProtection="1">
      <alignment horizontal="center" vertical="center" wrapText="1"/>
      <protection locked="0"/>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9" fillId="5" borderId="28" xfId="0" applyFont="1" applyFill="1" applyBorder="1" applyAlignment="1" applyProtection="1">
      <alignment horizontal="left" vertical="center" wrapText="1"/>
      <protection locked="0"/>
    </xf>
    <xf numFmtId="0" fontId="9" fillId="5" borderId="29" xfId="0" applyFont="1" applyFill="1" applyBorder="1" applyAlignment="1" applyProtection="1">
      <alignment horizontal="left" vertical="center" wrapText="1"/>
      <protection locked="0"/>
    </xf>
    <xf numFmtId="0" fontId="17" fillId="2" borderId="84" xfId="0" applyFont="1" applyFill="1" applyBorder="1" applyAlignment="1">
      <alignment horizontal="left" vertical="center" wrapText="1"/>
    </xf>
    <xf numFmtId="0" fontId="11" fillId="2" borderId="18"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19" xfId="0" applyFont="1" applyFill="1" applyBorder="1" applyAlignment="1">
      <alignment horizontal="center" vertical="center"/>
    </xf>
    <xf numFmtId="0" fontId="9" fillId="0" borderId="174" xfId="0" applyFont="1" applyBorder="1" applyAlignment="1">
      <alignment horizontal="center" vertical="center"/>
    </xf>
    <xf numFmtId="0" fontId="9" fillId="0" borderId="175" xfId="0" applyFont="1" applyBorder="1" applyAlignment="1">
      <alignment horizontal="center" vertical="center"/>
    </xf>
    <xf numFmtId="0" fontId="9" fillId="0" borderId="176" xfId="0" applyFont="1" applyBorder="1" applyAlignment="1">
      <alignment horizontal="center" vertical="center"/>
    </xf>
    <xf numFmtId="0" fontId="24" fillId="10" borderId="0" xfId="0" applyFont="1" applyFill="1" applyAlignment="1">
      <alignment horizontal="center" vertical="center" wrapText="1"/>
    </xf>
    <xf numFmtId="0" fontId="24" fillId="10" borderId="0" xfId="0" applyFont="1" applyFill="1" applyAlignment="1">
      <alignment horizontal="center" vertical="center"/>
    </xf>
    <xf numFmtId="0" fontId="17" fillId="0" borderId="0" xfId="0" applyFont="1" applyAlignment="1">
      <alignment horizontal="left" vertical="top" wrapText="1"/>
    </xf>
    <xf numFmtId="178" fontId="17" fillId="10" borderId="15" xfId="0" applyNumberFormat="1" applyFont="1" applyFill="1" applyBorder="1" applyAlignment="1">
      <alignment horizontal="left" vertical="center" shrinkToFit="1"/>
    </xf>
    <xf numFmtId="178" fontId="17" fillId="10" borderId="86" xfId="0" applyNumberFormat="1" applyFont="1" applyFill="1" applyBorder="1" applyAlignment="1">
      <alignment horizontal="left" vertical="center" shrinkToFit="1"/>
    </xf>
    <xf numFmtId="0" fontId="9" fillId="10" borderId="30" xfId="0" applyFont="1" applyFill="1" applyBorder="1" applyAlignment="1">
      <alignment horizontal="left" vertical="center" wrapText="1"/>
    </xf>
    <xf numFmtId="0" fontId="9" fillId="2" borderId="118" xfId="0" applyFont="1" applyFill="1" applyBorder="1" applyAlignment="1">
      <alignment horizontal="center" vertical="center"/>
    </xf>
    <xf numFmtId="0" fontId="9" fillId="2" borderId="89" xfId="0" applyFont="1" applyFill="1" applyBorder="1" applyAlignment="1">
      <alignment horizontal="center" vertical="center"/>
    </xf>
    <xf numFmtId="0" fontId="9" fillId="0" borderId="92" xfId="0" applyFont="1" applyBorder="1" applyAlignment="1">
      <alignment horizontal="left" vertical="center" wrapText="1"/>
    </xf>
    <xf numFmtId="0" fontId="9" fillId="0" borderId="48" xfId="0" applyFont="1" applyBorder="1" applyAlignment="1">
      <alignment horizontal="left" vertical="center" wrapText="1"/>
    </xf>
    <xf numFmtId="56" fontId="9" fillId="0" borderId="92" xfId="0" applyNumberFormat="1" applyFont="1" applyBorder="1" applyAlignment="1">
      <alignment horizontal="left" vertical="center" wrapText="1"/>
    </xf>
  </cellXfs>
  <cellStyles count="26">
    <cellStyle name="パーセント 2" xfId="8" xr:uid="{D98FCEF3-7319-4D9F-950A-F9F9BBE6C8ED}"/>
    <cellStyle name="パーセント 2 2" xfId="13" xr:uid="{F9D920DA-DC21-4F56-8926-164FB2DA380A}"/>
    <cellStyle name="パーセント 2 2 2" xfId="24" xr:uid="{C093D106-262A-4BA3-B717-1D908C1EC032}"/>
    <cellStyle name="パーセント 2 3" xfId="19" xr:uid="{6DC135A9-9F62-4A81-B531-20B6D723C603}"/>
    <cellStyle name="ハイパーリンク" xfId="1" builtinId="8"/>
    <cellStyle name="桁区切り" xfId="5" builtinId="6"/>
    <cellStyle name="桁区切り 2" xfId="9" xr:uid="{343D24C7-D655-4FAC-8A6C-F5D8F5AF1C94}"/>
    <cellStyle name="桁区切り 2 2" xfId="14" xr:uid="{7A3E73A9-FCD5-4CFA-B548-856BDDBA23D6}"/>
    <cellStyle name="桁区切り 2 2 2" xfId="25" xr:uid="{1A64F4AC-5D9F-4ED2-986B-1178302E971F}"/>
    <cellStyle name="桁区切り 2 3" xfId="20" xr:uid="{FBFBB168-40CC-446D-890B-4FB70909EF9E}"/>
    <cellStyle name="桁区切り 3" xfId="21" xr:uid="{E35A893C-43F7-4562-AC95-7B3F5330CECC}"/>
    <cellStyle name="標準" xfId="0" builtinId="0"/>
    <cellStyle name="標準 2" xfId="2" xr:uid="{00000000-0005-0000-0000-000003000000}"/>
    <cellStyle name="標準 2 2" xfId="3" xr:uid="{00000000-0005-0000-0000-000004000000}"/>
    <cellStyle name="標準 3" xfId="6" xr:uid="{00000000-0005-0000-0000-000005000000}"/>
    <cellStyle name="標準 3 2" xfId="10" xr:uid="{194FDFA5-37C4-4B66-B141-C6FAE19FE66C}"/>
    <cellStyle name="標準 3 2 2" xfId="15" xr:uid="{19193D4E-7674-45F2-A2C4-196F17F31733}"/>
    <cellStyle name="標準 3 2 2 2" xfId="23" xr:uid="{A211F2CA-7729-4949-BFB7-3671FB692582}"/>
    <cellStyle name="標準 3 2 3" xfId="18" xr:uid="{B1400234-8DF8-4150-A008-C3F783142A15}"/>
    <cellStyle name="標準 3 3" xfId="11" xr:uid="{5A8A833F-47AB-4C99-8474-FF8F451792AB}"/>
    <cellStyle name="標準 3 3 2" xfId="16" xr:uid="{5C82CFBA-E5BA-4373-9C3A-A7B0B73BBB17}"/>
    <cellStyle name="標準 3 3 3" xfId="22" xr:uid="{7CA5C8E4-6DD5-4B68-9C0A-4A35B66886FC}"/>
    <cellStyle name="標準 3 4" xfId="7" xr:uid="{C589A801-4CAC-4B56-AEB4-DAB66C8B9971}"/>
    <cellStyle name="標準 3 5" xfId="12" xr:uid="{5ADE58DA-618E-4224-8749-0A9E246A9BDF}"/>
    <cellStyle name="標準 3 6" xfId="17" xr:uid="{AD8AB40E-1DCA-45EC-BA4E-F0F4C7997B9C}"/>
    <cellStyle name="標準 4" xfId="4" xr:uid="{00000000-0005-0000-0000-000006000000}"/>
  </cellStyles>
  <dxfs count="266">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strike val="0"/>
        <u/>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FF0000"/>
      </font>
    </dxf>
    <dxf>
      <font>
        <b/>
        <i val="0"/>
        <strike val="0"/>
        <u/>
        <color rgb="FFCC3300"/>
        <name val="ＭＳ Ｐゴシック"/>
        <scheme val="none"/>
      </font>
    </dxf>
    <dxf>
      <font>
        <b/>
        <i val="0"/>
        <color rgb="FFCC3300"/>
        <name val="ＭＳ Ｐゴシック"/>
        <scheme val="none"/>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border>
        <left/>
        <right/>
        <top style="thin">
          <color auto="1"/>
        </top>
        <bottom/>
        <vertical/>
        <horizontal/>
      </border>
    </dxf>
    <dxf>
      <border>
        <left style="thin">
          <color auto="1"/>
        </left>
        <right style="thin">
          <color auto="1"/>
        </right>
        <top style="thin">
          <color auto="1"/>
        </top>
        <bottom style="thin">
          <color auto="1"/>
        </bottom>
        <vertical/>
        <horizontal/>
      </border>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00000"/>
      </font>
    </dxf>
    <dxf>
      <font>
        <b/>
        <i val="0"/>
        <strike val="0"/>
        <u/>
        <color theme="5"/>
        <name val="ＭＳ Ｐゴシック"/>
        <scheme val="none"/>
      </font>
      <fill>
        <patternFill>
          <bgColor theme="5" tint="0.79998168889431442"/>
        </patternFill>
      </fill>
    </dxf>
    <dxf>
      <font>
        <b/>
        <i val="0"/>
        <color rgb="FFCC3300"/>
        <name val="ＭＳ Ｐゴシック"/>
        <scheme val="none"/>
      </font>
    </dxf>
    <dxf>
      <font>
        <color rgb="FF9C0006"/>
      </font>
      <fill>
        <patternFill>
          <bgColor rgb="FFFFC7CE"/>
        </patternFill>
      </fill>
    </dxf>
    <dxf>
      <font>
        <b/>
        <i val="0"/>
        <condense val="0"/>
        <extend val="0"/>
        <color indexed="10"/>
      </font>
      <fill>
        <patternFill patternType="none">
          <bgColor indexed="65"/>
        </patternFill>
      </fill>
    </dxf>
    <dxf>
      <font>
        <b/>
        <i val="0"/>
        <color rgb="FFFF0000"/>
      </font>
    </dxf>
    <dxf>
      <font>
        <b/>
        <i val="0"/>
        <condense val="0"/>
        <extend val="0"/>
        <color indexed="10"/>
      </font>
      <fill>
        <patternFill patternType="none">
          <bgColor indexed="65"/>
        </patternFill>
      </fill>
    </dxf>
    <dxf>
      <font>
        <b/>
        <i val="0"/>
        <color rgb="FFFF0000"/>
      </font>
    </dxf>
    <dxf>
      <font>
        <b/>
        <i val="0"/>
        <condense val="0"/>
        <extend val="0"/>
        <color indexed="10"/>
      </font>
      <fill>
        <patternFill patternType="none">
          <bgColor indexed="65"/>
        </patternFill>
      </fill>
    </dxf>
    <dxf>
      <font>
        <b/>
        <i val="0"/>
        <color rgb="FFFF0000"/>
      </font>
    </dxf>
    <dxf>
      <font>
        <color rgb="FF9C0006"/>
      </font>
      <fill>
        <patternFill>
          <bgColor rgb="FFFFC7CE"/>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0"/>
      </font>
    </dxf>
  </dxfs>
  <tableStyles count="0" defaultTableStyle="TableStyleMedium9" defaultPivotStyle="PivotStyleLight16"/>
  <colors>
    <mruColors>
      <color rgb="FFFF99FF"/>
      <color rgb="FFFF00FF"/>
      <color rgb="FFFFFFCC"/>
      <color rgb="FF99FF99"/>
      <color rgb="FFCCFFCC"/>
      <color rgb="FFCCFFFF"/>
      <color rgb="FF66CCFF"/>
      <color rgb="FF99CCFF"/>
      <color rgb="FFCC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57150</xdr:colOff>
      <xdr:row>157</xdr:row>
      <xdr:rowOff>285749</xdr:rowOff>
    </xdr:from>
    <xdr:to>
      <xdr:col>17</xdr:col>
      <xdr:colOff>59</xdr:colOff>
      <xdr:row>176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13163550" y="39414449"/>
          <a:ext cx="6054149" cy="3743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11</xdr:row>
      <xdr:rowOff>285750</xdr:rowOff>
    </xdr:from>
    <xdr:to>
      <xdr:col>11</xdr:col>
      <xdr:colOff>85725</xdr:colOff>
      <xdr:row>25</xdr:row>
      <xdr:rowOff>238125</xdr:rowOff>
    </xdr:to>
    <xdr:pic>
      <xdr:nvPicPr>
        <xdr:cNvPr id="2" name="図 7" descr="画面の領域">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952750"/>
          <a:ext cx="6067425" cy="421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190500</xdr:colOff>
      <xdr:row>11</xdr:row>
      <xdr:rowOff>133350</xdr:rowOff>
    </xdr:from>
    <xdr:ext cx="3171825" cy="4286251"/>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934200" y="2800350"/>
          <a:ext cx="3171825" cy="428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lnSpc>
              <a:spcPts val="1500"/>
            </a:lnSpc>
          </a:pPr>
          <a:r>
            <a:rPr kumimoji="1" lang="ja-JP" altLang="en-US" sz="900" b="1" i="0" kern="1200" baseline="0">
              <a:latin typeface="+mn-ea"/>
              <a:ea typeface="+mn-ea"/>
            </a:rPr>
            <a:t>名称：ファミリーハウス</a:t>
          </a:r>
          <a:r>
            <a:rPr kumimoji="1" lang="ja-JP" altLang="en-US" sz="900" b="0" i="0" kern="1200" baseline="0">
              <a:latin typeface="+mn-ea"/>
              <a:ea typeface="+mn-ea"/>
            </a:rPr>
            <a:t>		</a:t>
          </a:r>
        </a:p>
        <a:p>
          <a:pPr algn="l">
            <a:lnSpc>
              <a:spcPts val="1600"/>
            </a:lnSpc>
          </a:pPr>
          <a:r>
            <a:rPr kumimoji="1" lang="en-US" altLang="ja-JP" sz="900" b="0" i="0" kern="1200" baseline="0">
              <a:latin typeface="+mn-ea"/>
              <a:ea typeface="+mn-ea"/>
            </a:rPr>
            <a:t>1.</a:t>
          </a:r>
          <a:r>
            <a:rPr kumimoji="1" lang="ja-JP" altLang="en-US" sz="900" b="0" i="0" kern="1200" baseline="0">
              <a:latin typeface="+mn-ea"/>
              <a:ea typeface="+mn-ea"/>
            </a:rPr>
            <a:t>　施設概要			</a:t>
          </a:r>
        </a:p>
        <a:p>
          <a:pPr marL="171450" indent="-171450" algn="l">
            <a:lnSpc>
              <a:spcPts val="1600"/>
            </a:lnSpc>
            <a:buFont typeface="Arial" panose="020B0604020202020204" pitchFamily="34" charset="0"/>
            <a:buChar char="•"/>
          </a:pPr>
          <a:r>
            <a:rPr kumimoji="1" lang="en-US" altLang="ja-JP" sz="900" b="0" i="0" kern="1200" baseline="0">
              <a:latin typeface="+mn-ea"/>
              <a:ea typeface="+mn-ea"/>
            </a:rPr>
            <a:t>RC</a:t>
          </a:r>
          <a:r>
            <a:rPr kumimoji="1" lang="ja-JP" altLang="en-US" sz="900" b="0" i="0" kern="1200" baseline="0">
              <a:latin typeface="+mn-ea"/>
              <a:ea typeface="+mn-ea"/>
            </a:rPr>
            <a:t>造地上３階建て　平成２６年３月オープン　　　　　　　　　延床面積：１２５６．０２㎡　</a:t>
          </a:r>
          <a:r>
            <a:rPr kumimoji="1" lang="ja-JP" altLang="en-US" sz="900" b="1" i="0" u="sng" kern="1200" baseline="0">
              <a:latin typeface="+mn-ea"/>
              <a:ea typeface="+mn-ea"/>
            </a:rPr>
            <a:t>病院敷地内に設置</a:t>
          </a:r>
          <a:endParaRPr kumimoji="1" lang="en-US" altLang="ja-JP" sz="900" b="1" i="0" u="sng"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専用部分　（宿泊室１２室）　　　　　　　　　　　　　　　　　　　　洋室ツイン５室、洋室シングル４室、和室３室　　　　　　　　</a:t>
          </a:r>
          <a:r>
            <a:rPr kumimoji="1" lang="en-US" altLang="ja-JP" sz="900" b="0" i="0" baseline="0">
              <a:solidFill>
                <a:schemeClr val="dk1"/>
              </a:solidFill>
              <a:effectLst/>
              <a:latin typeface="+mn-lt"/>
              <a:ea typeface="+mn-ea"/>
              <a:cs typeface="+mn-cs"/>
            </a:rPr>
            <a:t>※</a:t>
          </a:r>
          <a:r>
            <a:rPr kumimoji="1" lang="ja-JP" altLang="ja-JP" sz="900" b="0" i="0" baseline="0">
              <a:solidFill>
                <a:schemeClr val="dk1"/>
              </a:solidFill>
              <a:effectLst/>
              <a:latin typeface="+mn-lt"/>
              <a:ea typeface="+mn-ea"/>
              <a:cs typeface="+mn-cs"/>
            </a:rPr>
            <a:t>うち車いす対応部屋１室</a:t>
          </a:r>
          <a:r>
            <a:rPr kumimoji="1" lang="ja-JP" altLang="en-US" sz="900" b="0" i="0" kern="1200" baseline="0">
              <a:latin typeface="+mn-ea"/>
              <a:ea typeface="+mn-ea"/>
            </a:rPr>
            <a:t>	</a:t>
          </a:r>
          <a:endParaRPr kumimoji="1" lang="en-US" altLang="ja-JP" sz="900" b="0" i="0"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共用部分　　　　　　　　　　　　　　　　　　　　　　　　　　　　　　ダイニングキッチン、パソコンラウンジ、多目的室、絵本コーナー、ランドリー、多目的トイレ、ホワイエ</a:t>
          </a:r>
          <a:endParaRPr kumimoji="1" lang="en-US" altLang="ja-JP" sz="900" b="0" i="0"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管理部門　　　　　　　　　　　　　　　　　　　　　　　　　　　　　　事務室、リネン庫、倉庫等</a:t>
          </a:r>
          <a:endParaRPr kumimoji="1" lang="en-US" altLang="ja-JP" sz="900" b="0" i="0" kern="1200" baseline="0">
            <a:latin typeface="+mn-ea"/>
            <a:ea typeface="+mn-ea"/>
          </a:endParaRPr>
        </a:p>
        <a:p>
          <a:pPr algn="l">
            <a:lnSpc>
              <a:spcPts val="1600"/>
            </a:lnSpc>
          </a:pPr>
          <a:r>
            <a:rPr kumimoji="1" lang="ja-JP" altLang="en-US" sz="900" b="0" i="0" kern="1200" baseline="0">
              <a:latin typeface="+mn-ea"/>
              <a:ea typeface="+mn-ea"/>
            </a:rPr>
            <a:t>	</a:t>
          </a:r>
        </a:p>
        <a:p>
          <a:pPr algn="l">
            <a:lnSpc>
              <a:spcPts val="1600"/>
            </a:lnSpc>
          </a:pPr>
          <a:r>
            <a:rPr kumimoji="1" lang="en-US" altLang="ja-JP" sz="900" b="0" i="0" kern="1200" baseline="0">
              <a:latin typeface="+mn-ea"/>
              <a:ea typeface="+mn-ea"/>
            </a:rPr>
            <a:t>2.</a:t>
          </a:r>
          <a:r>
            <a:rPr kumimoji="1" lang="ja-JP" altLang="en-US" sz="900" b="0" i="0" kern="1200" baseline="0">
              <a:latin typeface="+mn-ea"/>
              <a:ea typeface="+mn-ea"/>
            </a:rPr>
            <a:t>　人員配置			</a:t>
          </a:r>
        </a:p>
        <a:p>
          <a:pPr algn="l">
            <a:lnSpc>
              <a:spcPts val="1600"/>
            </a:lnSpc>
          </a:pPr>
          <a:r>
            <a:rPr kumimoji="1" lang="ja-JP" altLang="en-US" sz="900" b="0" i="0" kern="1200" baseline="0">
              <a:latin typeface="+mn-ea"/>
              <a:ea typeface="+mn-ea"/>
            </a:rPr>
            <a:t>・ファミリーハウス内事務室に専任者１名常駐</a:t>
          </a:r>
          <a:endParaRPr kumimoji="1" lang="en-US" altLang="ja-JP" sz="900" b="0" i="0" kern="1200" baseline="0">
            <a:latin typeface="+mn-ea"/>
            <a:ea typeface="+mn-ea"/>
          </a:endParaRPr>
        </a:p>
        <a:p>
          <a:pPr algn="l">
            <a:lnSpc>
              <a:spcPts val="1600"/>
            </a:lnSpc>
          </a:pPr>
          <a:endParaRPr kumimoji="1" lang="ja-JP" altLang="en-US" sz="900" b="0" i="0" kern="1200" baseline="0">
            <a:latin typeface="+mn-ea"/>
            <a:ea typeface="+mn-ea"/>
          </a:endParaRPr>
        </a:p>
        <a:p>
          <a:pPr algn="l">
            <a:lnSpc>
              <a:spcPts val="1600"/>
            </a:lnSpc>
          </a:pPr>
          <a:r>
            <a:rPr kumimoji="1" lang="en-US" altLang="ja-JP" sz="900" b="0" i="0" kern="1200" baseline="0">
              <a:latin typeface="+mn-ea"/>
              <a:ea typeface="+mn-ea"/>
            </a:rPr>
            <a:t>3. </a:t>
          </a:r>
          <a:r>
            <a:rPr kumimoji="1" lang="ja-JP" altLang="en-US" sz="900" b="0" i="0" kern="1200" baseline="0">
              <a:latin typeface="+mn-ea"/>
              <a:ea typeface="+mn-ea"/>
            </a:rPr>
            <a:t>施設使用料</a:t>
          </a:r>
        </a:p>
        <a:p>
          <a:pPr algn="l">
            <a:lnSpc>
              <a:spcPts val="1600"/>
            </a:lnSpc>
          </a:pPr>
          <a:r>
            <a:rPr kumimoji="1" lang="ja-JP" altLang="en-US" sz="900" b="0" i="0" kern="1200" baseline="0">
              <a:latin typeface="+mn-ea"/>
              <a:ea typeface="+mn-ea"/>
            </a:rPr>
            <a:t>１人１泊　１，５００円　（入院患児及び０歳児は無料）</a:t>
          </a:r>
        </a:p>
        <a:p>
          <a:pPr algn="l">
            <a:lnSpc>
              <a:spcPts val="1600"/>
            </a:lnSpc>
          </a:pPr>
          <a:endParaRPr kumimoji="1" lang="ja-JP" altLang="en-US" sz="900" b="0" i="0" kern="1200" baseline="0">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xdr:row>
          <xdr:rowOff>152400</xdr:rowOff>
        </xdr:from>
        <xdr:to>
          <xdr:col>2</xdr:col>
          <xdr:colOff>2676525</xdr:colOff>
          <xdr:row>4</xdr:row>
          <xdr:rowOff>38100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500-000001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様式３（病院機能）シートの入力完了後、</a:t>
              </a:r>
            </a:p>
            <a:p>
              <a:pPr algn="ctr" rtl="0">
                <a:defRPr sz="1000"/>
              </a:pPr>
              <a:r>
                <a:rPr lang="ja-JP" altLang="en-US" sz="1100" b="0" i="0" u="none" strike="noStrike" baseline="0">
                  <a:solidFill>
                    <a:srgbClr val="000000"/>
                  </a:solidFill>
                  <a:latin typeface="ＭＳ Ｐゴシック"/>
                  <a:ea typeface="ＭＳ Ｐゴシック"/>
                </a:rPr>
                <a:t>クリックしてください。</a:t>
              </a:r>
            </a:p>
          </xdr:txBody>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wch.opho.jp/hospital/consultation/second_opinion.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wch.opho.jp/hospital/consultation/mamechishiki.html" TargetMode="External"/><Relationship Id="rId1" Type="http://schemas.openxmlformats.org/officeDocument/2006/relationships/hyperlink" Target="https://www.wch.opho.jp/mch/01/library.htm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wch.opho.jp/hospital/department/category/category08" TargetMode="External"/><Relationship Id="rId7" Type="http://schemas.openxmlformats.org/officeDocument/2006/relationships/printerSettings" Target="../printerSettings/printerSettings18.bin"/><Relationship Id="rId2" Type="http://schemas.openxmlformats.org/officeDocument/2006/relationships/hyperlink" Target="https://www.wch.opho.jp/hospital/department/category/category08" TargetMode="External"/><Relationship Id="rId1" Type="http://schemas.openxmlformats.org/officeDocument/2006/relationships/hyperlink" Target="https://www.wch.opho.jp/hospital/department/category/category08" TargetMode="External"/><Relationship Id="rId6" Type="http://schemas.openxmlformats.org/officeDocument/2006/relationships/hyperlink" Target="https://www.wch.opho.jp/hospital/department/category/chiken" TargetMode="External"/><Relationship Id="rId5" Type="http://schemas.openxmlformats.org/officeDocument/2006/relationships/hyperlink" Target="https://www.wch.opho.jp/hospital/department/category/chiken" TargetMode="External"/><Relationship Id="rId4" Type="http://schemas.openxmlformats.org/officeDocument/2006/relationships/hyperlink" Target="https://www.wch.opho.jp/hospital/department/category/category08"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wch.opho.jp/hospital/department/category/category1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wch.opho.jp/hospital/department/housyasenka/housyasenka09.html" TargetMode="External"/><Relationship Id="rId3" Type="http://schemas.openxmlformats.org/officeDocument/2006/relationships/hyperlink" Target="https://www.wch.opho.jp/hospital/department/housyasenka/housyasenka09.html" TargetMode="External"/><Relationship Id="rId7" Type="http://schemas.openxmlformats.org/officeDocument/2006/relationships/hyperlink" Target="https://www.wch.opho.jp/hospital/department/shounigeka" TargetMode="External"/><Relationship Id="rId12" Type="http://schemas.openxmlformats.org/officeDocument/2006/relationships/printerSettings" Target="../printerSettings/printerSettings6.bin"/><Relationship Id="rId2" Type="http://schemas.openxmlformats.org/officeDocument/2006/relationships/hyperlink" Target="https://www.wch.opho.jp/hospital/department/ketuekishuyouka" TargetMode="External"/><Relationship Id="rId1" Type="http://schemas.openxmlformats.org/officeDocument/2006/relationships/hyperlink" Target="https://www.wch.opho.jp/hospital/department/nousinkeigeka" TargetMode="External"/><Relationship Id="rId6" Type="http://schemas.openxmlformats.org/officeDocument/2006/relationships/hyperlink" Target="https://www.wch.opho.jp/hospital/department/ketuekishuyouka" TargetMode="External"/><Relationship Id="rId11" Type="http://schemas.openxmlformats.org/officeDocument/2006/relationships/hyperlink" Target="https://www.wch.opho.jp/hospital/department/ketuekishuyouka" TargetMode="External"/><Relationship Id="rId5" Type="http://schemas.openxmlformats.org/officeDocument/2006/relationships/hyperlink" Target="https://www.wch.opho.jp/hospital/department/ketuekishuyouka" TargetMode="External"/><Relationship Id="rId10" Type="http://schemas.openxmlformats.org/officeDocument/2006/relationships/hyperlink" Target="https://www.wch.opho.jp/hospital/department/housyasenka/housyasenka09.html" TargetMode="External"/><Relationship Id="rId4" Type="http://schemas.openxmlformats.org/officeDocument/2006/relationships/hyperlink" Target="https://www.wch.opho.jp/hospital/department/ketuekishuyouka" TargetMode="External"/><Relationship Id="rId9" Type="http://schemas.openxmlformats.org/officeDocument/2006/relationships/hyperlink" Target="https://www.wch.opho.jp/hospital/department/ketuekishuyouk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I473"/>
  <sheetViews>
    <sheetView view="pageBreakPreview" topLeftCell="A445" zoomScale="60" zoomScaleNormal="100" workbookViewId="0">
      <selection activeCell="A28" sqref="A28"/>
    </sheetView>
  </sheetViews>
  <sheetFormatPr defaultRowHeight="13.5" x14ac:dyDescent="0.15"/>
  <cols>
    <col min="1" max="1" width="55.25" bestFit="1" customWidth="1"/>
  </cols>
  <sheetData>
    <row r="2" spans="1:2" x14ac:dyDescent="0.15">
      <c r="A2" t="s">
        <v>0</v>
      </c>
      <c r="B2" t="str">
        <f>+表紙!E2</f>
        <v>大阪府立病院機構　大阪母子医療センター</v>
      </c>
    </row>
    <row r="3" spans="1:2" x14ac:dyDescent="0.15">
      <c r="A3" t="s">
        <v>1</v>
      </c>
      <c r="B3" t="e">
        <f>+#REF!</f>
        <v>#REF!</v>
      </c>
    </row>
    <row r="5" spans="1:2" x14ac:dyDescent="0.15">
      <c r="A5" t="s">
        <v>2</v>
      </c>
      <c r="B5" t="e">
        <f>+'様式3（病院基本情報）'!#REF!</f>
        <v>#REF!</v>
      </c>
    </row>
    <row r="7" spans="1:2" x14ac:dyDescent="0.15">
      <c r="A7" t="s">
        <v>3</v>
      </c>
      <c r="B7">
        <f>+'様式3（病院基本情報）'!G33</f>
        <v>8767</v>
      </c>
    </row>
    <row r="8" spans="1:2" x14ac:dyDescent="0.15">
      <c r="A8" t="s">
        <v>4</v>
      </c>
      <c r="B8">
        <f>+'様式3（病院基本情報）'!G34</f>
        <v>6184</v>
      </c>
    </row>
    <row r="9" spans="1:2" x14ac:dyDescent="0.15">
      <c r="A9" t="s">
        <v>5</v>
      </c>
      <c r="B9">
        <f>+'様式3（病院基本情報）'!G35</f>
        <v>474</v>
      </c>
    </row>
    <row r="10" spans="1:2" x14ac:dyDescent="0.15">
      <c r="A10" t="s">
        <v>6</v>
      </c>
      <c r="B10">
        <f>+'様式3（病院基本情報）'!G36</f>
        <v>129</v>
      </c>
    </row>
    <row r="11" spans="1:2" x14ac:dyDescent="0.15">
      <c r="A11" t="s">
        <v>7</v>
      </c>
      <c r="B11">
        <f>+'様式3（病院基本情報）'!G37</f>
        <v>7317</v>
      </c>
    </row>
    <row r="12" spans="1:2" x14ac:dyDescent="0.15">
      <c r="A12" t="s">
        <v>8</v>
      </c>
      <c r="B12">
        <f>+'様式3（病院基本情報）'!G38</f>
        <v>6986</v>
      </c>
    </row>
    <row r="13" spans="1:2" x14ac:dyDescent="0.15">
      <c r="A13" t="s">
        <v>9</v>
      </c>
      <c r="B13">
        <f>+'様式3（病院基本情報）'!G39</f>
        <v>8</v>
      </c>
    </row>
    <row r="14" spans="1:2" x14ac:dyDescent="0.15">
      <c r="A14" t="s">
        <v>10</v>
      </c>
      <c r="B14">
        <f>+'様式3（病院基本情報）'!G40</f>
        <v>5</v>
      </c>
    </row>
    <row r="15" spans="1:2" x14ac:dyDescent="0.15">
      <c r="A15" t="s">
        <v>11</v>
      </c>
      <c r="B15">
        <f>+'様式3（病院基本情報）'!G41</f>
        <v>47</v>
      </c>
    </row>
    <row r="16" spans="1:2" x14ac:dyDescent="0.15">
      <c r="A16" t="s">
        <v>12</v>
      </c>
      <c r="B16">
        <f>+'様式3（病院基本情報）'!G42</f>
        <v>34</v>
      </c>
    </row>
    <row r="17" spans="1:3" x14ac:dyDescent="0.15">
      <c r="A17" t="s">
        <v>13</v>
      </c>
      <c r="B17">
        <f>+'様式3（病院基本情報）'!G43</f>
        <v>55</v>
      </c>
    </row>
    <row r="18" spans="1:3" x14ac:dyDescent="0.15">
      <c r="A18" t="s">
        <v>14</v>
      </c>
      <c r="B18">
        <f>+'様式3（病院基本情報）'!G44</f>
        <v>39</v>
      </c>
    </row>
    <row r="19" spans="1:3" x14ac:dyDescent="0.15">
      <c r="B19" t="s">
        <v>15</v>
      </c>
      <c r="C19" t="s">
        <v>16</v>
      </c>
    </row>
    <row r="20" spans="1:3" x14ac:dyDescent="0.15">
      <c r="A20" t="s">
        <v>17</v>
      </c>
      <c r="B20">
        <f>+'様式3（病院基本情報）'!F63</f>
        <v>165</v>
      </c>
      <c r="C20">
        <f>+'様式3（病院基本情報）'!G63</f>
        <v>165</v>
      </c>
    </row>
    <row r="21" spans="1:3" x14ac:dyDescent="0.15">
      <c r="A21" t="s">
        <v>18</v>
      </c>
      <c r="B21">
        <f>+'様式3（病院基本情報）'!F64</f>
        <v>8</v>
      </c>
      <c r="C21">
        <f>+'様式3（病院基本情報）'!G64</f>
        <v>8</v>
      </c>
    </row>
    <row r="22" spans="1:3" x14ac:dyDescent="0.15">
      <c r="A22" t="s">
        <v>19</v>
      </c>
      <c r="B22">
        <f>+'様式3（病院基本情報）'!F65</f>
        <v>31</v>
      </c>
      <c r="C22">
        <f>+'様式3（病院基本情報）'!G65</f>
        <v>24</v>
      </c>
    </row>
    <row r="23" spans="1:3" x14ac:dyDescent="0.15">
      <c r="A23" t="s">
        <v>20</v>
      </c>
      <c r="B23">
        <f>+'様式3（病院基本情報）'!F66</f>
        <v>17</v>
      </c>
      <c r="C23">
        <f>+'様式3（病院基本情報）'!G66</f>
        <v>3</v>
      </c>
    </row>
    <row r="24" spans="1:3" x14ac:dyDescent="0.15">
      <c r="A24" t="s">
        <v>21</v>
      </c>
      <c r="B24">
        <f>+'様式3（病院基本情報）'!F67</f>
        <v>651</v>
      </c>
      <c r="C24">
        <f>+'様式3（病院基本情報）'!G67</f>
        <v>562</v>
      </c>
    </row>
    <row r="25" spans="1:3" x14ac:dyDescent="0.15">
      <c r="A25" t="s">
        <v>22</v>
      </c>
      <c r="B25">
        <f>+'様式3（病院基本情報）'!F68</f>
        <v>0</v>
      </c>
      <c r="C25">
        <f>+'様式3（病院基本情報）'!G68</f>
        <v>0</v>
      </c>
    </row>
    <row r="26" spans="1:3" x14ac:dyDescent="0.15">
      <c r="A26" t="s">
        <v>23</v>
      </c>
      <c r="B26">
        <f>+'様式3（病院基本情報）'!F69</f>
        <v>5</v>
      </c>
      <c r="C26">
        <f>+'様式3（病院基本情報）'!G69</f>
        <v>5</v>
      </c>
    </row>
    <row r="27" spans="1:3" x14ac:dyDescent="0.15">
      <c r="A27" t="s">
        <v>24</v>
      </c>
      <c r="B27">
        <f>+'様式3（病院基本情報）'!F70</f>
        <v>4</v>
      </c>
      <c r="C27">
        <f>+'様式3（病院基本情報）'!G70</f>
        <v>4</v>
      </c>
    </row>
    <row r="28" spans="1:3" x14ac:dyDescent="0.15">
      <c r="A28" t="s">
        <v>25</v>
      </c>
      <c r="B28">
        <f>+'様式3（病院基本情報）'!F71</f>
        <v>3</v>
      </c>
      <c r="C28">
        <f>+'様式3（病院基本情報）'!G71</f>
        <v>2</v>
      </c>
    </row>
    <row r="29" spans="1:3" x14ac:dyDescent="0.15">
      <c r="A29" t="s">
        <v>26</v>
      </c>
      <c r="B29">
        <f>+'様式3（病院基本情報）'!F72</f>
        <v>7</v>
      </c>
      <c r="C29">
        <f>+'様式3（病院基本情報）'!G72</f>
        <v>4</v>
      </c>
    </row>
    <row r="30" spans="1:3" x14ac:dyDescent="0.15">
      <c r="A30" t="s">
        <v>27</v>
      </c>
      <c r="B30">
        <f>+'様式3（病院基本情報）'!F73</f>
        <v>0</v>
      </c>
      <c r="C30">
        <f>+'様式3（病院基本情報）'!G73</f>
        <v>0</v>
      </c>
    </row>
    <row r="31" spans="1:3" x14ac:dyDescent="0.15">
      <c r="A31" t="s">
        <v>28</v>
      </c>
      <c r="B31">
        <f>+'様式3（病院基本情報）'!F74</f>
        <v>17</v>
      </c>
      <c r="C31">
        <f>+'様式3（病院基本情報）'!G74</f>
        <v>17</v>
      </c>
    </row>
    <row r="32" spans="1:3" x14ac:dyDescent="0.15">
      <c r="A32" t="s">
        <v>29</v>
      </c>
      <c r="B32">
        <f>+'様式3（病院基本情報）'!F75</f>
        <v>41</v>
      </c>
      <c r="C32">
        <f>+'様式3（病院基本情報）'!G75</f>
        <v>28</v>
      </c>
    </row>
    <row r="33" spans="1:3" x14ac:dyDescent="0.15">
      <c r="A33" t="s">
        <v>30</v>
      </c>
      <c r="B33">
        <f>+'様式3（病院基本情報）'!F76</f>
        <v>0</v>
      </c>
      <c r="C33">
        <f>+'様式3（病院基本情報）'!G76</f>
        <v>0</v>
      </c>
    </row>
    <row r="34" spans="1:3" x14ac:dyDescent="0.15">
      <c r="A34" t="s">
        <v>31</v>
      </c>
      <c r="B34">
        <f>+'様式3（病院基本情報）'!F77</f>
        <v>9</v>
      </c>
      <c r="C34">
        <f>+'様式3（病院基本情報）'!G77</f>
        <v>9</v>
      </c>
    </row>
    <row r="35" spans="1:3" x14ac:dyDescent="0.15">
      <c r="A35" t="s">
        <v>32</v>
      </c>
      <c r="B35">
        <f>+'様式3（病院基本情報）'!F78</f>
        <v>0</v>
      </c>
      <c r="C35">
        <f>+'様式3（病院基本情報）'!G78</f>
        <v>0</v>
      </c>
    </row>
    <row r="36" spans="1:3" x14ac:dyDescent="0.15">
      <c r="A36" t="s">
        <v>33</v>
      </c>
      <c r="B36">
        <f>+'様式3（病院基本情報）'!F79</f>
        <v>6</v>
      </c>
      <c r="C36">
        <f>+'様式3（病院基本情報）'!G79</f>
        <v>4</v>
      </c>
    </row>
    <row r="37" spans="1:3" x14ac:dyDescent="0.15">
      <c r="A37" t="s">
        <v>34</v>
      </c>
      <c r="B37">
        <f>+'様式3（病院基本情報）'!F80</f>
        <v>7</v>
      </c>
      <c r="C37">
        <f>+'様式3（病院基本情報）'!G80</f>
        <v>3</v>
      </c>
    </row>
    <row r="38" spans="1:3" x14ac:dyDescent="0.15">
      <c r="A38" t="s">
        <v>35</v>
      </c>
      <c r="B38">
        <f>+'様式3（病院基本情報）'!F81</f>
        <v>0</v>
      </c>
      <c r="C38">
        <f>+'様式3（病院基本情報）'!G81</f>
        <v>0</v>
      </c>
    </row>
    <row r="39" spans="1:3" x14ac:dyDescent="0.15">
      <c r="A39" t="s">
        <v>36</v>
      </c>
      <c r="B39">
        <f>+'様式3（病院基本情報）'!F82</f>
        <v>19</v>
      </c>
      <c r="C39">
        <f>+'様式3（病院基本情報）'!G82</f>
        <v>3</v>
      </c>
    </row>
    <row r="40" spans="1:3" x14ac:dyDescent="0.15">
      <c r="A40" t="s">
        <v>37</v>
      </c>
      <c r="B40">
        <f>+'様式3（病院基本情報）'!F83</f>
        <v>0</v>
      </c>
      <c r="C40">
        <f>+'様式3（病院基本情報）'!G83</f>
        <v>0</v>
      </c>
    </row>
    <row r="41" spans="1:3" x14ac:dyDescent="0.15">
      <c r="A41" t="s">
        <v>38</v>
      </c>
      <c r="B41">
        <f>+'様式3（病院基本情報）'!F84</f>
        <v>15</v>
      </c>
      <c r="C41">
        <f>+'様式3（病院基本情報）'!G84</f>
        <v>4</v>
      </c>
    </row>
    <row r="42" spans="1:3" x14ac:dyDescent="0.15">
      <c r="A42" t="s">
        <v>39</v>
      </c>
      <c r="B42">
        <f>+'様式3（病院基本情報）'!F85</f>
        <v>300</v>
      </c>
      <c r="C42">
        <f>+'様式3（病院基本情報）'!G85</f>
        <v>54</v>
      </c>
    </row>
    <row r="43" spans="1:3" x14ac:dyDescent="0.15">
      <c r="B43" t="s">
        <v>15</v>
      </c>
      <c r="C43" t="s">
        <v>16</v>
      </c>
    </row>
    <row r="44" spans="1:3" x14ac:dyDescent="0.15">
      <c r="A44" t="s">
        <v>40</v>
      </c>
      <c r="B44">
        <f>+'様式3（病院基本情報）'!F87</f>
        <v>3</v>
      </c>
      <c r="C44">
        <f>+'様式3（病院基本情報）'!G87</f>
        <v>3</v>
      </c>
    </row>
    <row r="45" spans="1:3" x14ac:dyDescent="0.15">
      <c r="A45" t="s">
        <v>41</v>
      </c>
      <c r="B45">
        <f>+'様式3（病院基本情報）'!F88</f>
        <v>0</v>
      </c>
      <c r="C45">
        <f>+'様式3（病院基本情報）'!G88</f>
        <v>0</v>
      </c>
    </row>
    <row r="46" spans="1:3" x14ac:dyDescent="0.15">
      <c r="A46" t="s">
        <v>42</v>
      </c>
      <c r="B46" t="e">
        <f>+'様式3（病院基本情報）'!#REF!</f>
        <v>#REF!</v>
      </c>
      <c r="C46" t="e">
        <f>+'様式3（病院基本情報）'!#REF!</f>
        <v>#REF!</v>
      </c>
    </row>
    <row r="47" spans="1:3" x14ac:dyDescent="0.15">
      <c r="A47" t="s">
        <v>43</v>
      </c>
      <c r="B47">
        <f>+'様式3（病院基本情報）'!F89</f>
        <v>4</v>
      </c>
      <c r="C47">
        <f>+'様式3（病院基本情報）'!G89</f>
        <v>4</v>
      </c>
    </row>
    <row r="48" spans="1:3" x14ac:dyDescent="0.15">
      <c r="A48" t="s">
        <v>44</v>
      </c>
      <c r="B48">
        <f>+'様式3（病院基本情報）'!F90</f>
        <v>6</v>
      </c>
      <c r="C48">
        <f>+'様式3（病院基本情報）'!G90</f>
        <v>6</v>
      </c>
    </row>
    <row r="49" spans="1:3" x14ac:dyDescent="0.15">
      <c r="A49" t="s">
        <v>45</v>
      </c>
      <c r="B49">
        <f>+'様式3（病院基本情報）'!F91</f>
        <v>4</v>
      </c>
      <c r="C49">
        <f>+'様式3（病院基本情報）'!G91</f>
        <v>4</v>
      </c>
    </row>
    <row r="50" spans="1:3" x14ac:dyDescent="0.15">
      <c r="A50" t="s">
        <v>46</v>
      </c>
      <c r="B50">
        <f>+'様式3（病院基本情報）'!F92</f>
        <v>66</v>
      </c>
      <c r="C50">
        <f>+'様式3（病院基本情報）'!G92</f>
        <v>66</v>
      </c>
    </row>
    <row r="51" spans="1:3" x14ac:dyDescent="0.15">
      <c r="A51" t="s">
        <v>47</v>
      </c>
      <c r="B51">
        <f>+'様式3（病院基本情報）'!F93</f>
        <v>4</v>
      </c>
      <c r="C51">
        <f>+'様式3（病院基本情報）'!G93</f>
        <v>4</v>
      </c>
    </row>
    <row r="52" spans="1:3" x14ac:dyDescent="0.15">
      <c r="A52" t="s">
        <v>48</v>
      </c>
      <c r="B52">
        <f>+'様式3（病院基本情報）'!F94</f>
        <v>2</v>
      </c>
      <c r="C52">
        <f>+'様式3（病院基本情報）'!G94</f>
        <v>2</v>
      </c>
    </row>
    <row r="53" spans="1:3" x14ac:dyDescent="0.15">
      <c r="A53" t="s">
        <v>49</v>
      </c>
      <c r="B53">
        <f>+'様式3（病院基本情報）'!F95</f>
        <v>1</v>
      </c>
      <c r="C53">
        <f>+'様式3（病院基本情報）'!G95</f>
        <v>1</v>
      </c>
    </row>
    <row r="54" spans="1:3" x14ac:dyDescent="0.15">
      <c r="A54" t="s">
        <v>50</v>
      </c>
      <c r="B54">
        <f>+'様式3（病院基本情報）'!F96</f>
        <v>3</v>
      </c>
      <c r="C54">
        <f>+'様式3（病院基本情報）'!G96</f>
        <v>3</v>
      </c>
    </row>
    <row r="55" spans="1:3" x14ac:dyDescent="0.15">
      <c r="A55" t="s">
        <v>51</v>
      </c>
      <c r="B55">
        <f>+'様式3（病院基本情報）'!F97</f>
        <v>2</v>
      </c>
      <c r="C55">
        <f>+'様式3（病院基本情報）'!G97</f>
        <v>2</v>
      </c>
    </row>
    <row r="56" spans="1:3" x14ac:dyDescent="0.15">
      <c r="A56" t="s">
        <v>52</v>
      </c>
      <c r="B56">
        <f>+'様式3（病院基本情報）'!F98</f>
        <v>3</v>
      </c>
      <c r="C56">
        <f>+'様式3（病院基本情報）'!G98</f>
        <v>3</v>
      </c>
    </row>
    <row r="57" spans="1:3" x14ac:dyDescent="0.15">
      <c r="A57" t="s">
        <v>53</v>
      </c>
      <c r="B57">
        <f>+'様式3（病院基本情報）'!F99</f>
        <v>0</v>
      </c>
      <c r="C57">
        <f>+'様式3（病院基本情報）'!G99</f>
        <v>0</v>
      </c>
    </row>
    <row r="58" spans="1:3" x14ac:dyDescent="0.15">
      <c r="A58" t="s">
        <v>54</v>
      </c>
      <c r="B58">
        <f>+'様式3（病院基本情報）'!F100</f>
        <v>9</v>
      </c>
      <c r="C58">
        <f>+'様式3（病院基本情報）'!G100</f>
        <v>9</v>
      </c>
    </row>
    <row r="59" spans="1:3" x14ac:dyDescent="0.15">
      <c r="A59" t="s">
        <v>55</v>
      </c>
      <c r="B59">
        <f>+'様式3（病院基本情報）'!F101</f>
        <v>0</v>
      </c>
      <c r="C59">
        <f>+'様式3（病院基本情報）'!G101</f>
        <v>0</v>
      </c>
    </row>
    <row r="60" spans="1:3" x14ac:dyDescent="0.15">
      <c r="A60" t="s">
        <v>56</v>
      </c>
      <c r="B60">
        <f>+'様式3（病院基本情報）'!F102</f>
        <v>3</v>
      </c>
      <c r="C60">
        <f>+'様式3（病院基本情報）'!G102</f>
        <v>3</v>
      </c>
    </row>
    <row r="61" spans="1:3" x14ac:dyDescent="0.15">
      <c r="A61" t="s">
        <v>57</v>
      </c>
      <c r="B61">
        <f>+'様式3（病院基本情報）'!F103</f>
        <v>0</v>
      </c>
      <c r="C61">
        <f>+'様式3（病院基本情報）'!G103</f>
        <v>0</v>
      </c>
    </row>
    <row r="62" spans="1:3" x14ac:dyDescent="0.15">
      <c r="A62" t="s">
        <v>58</v>
      </c>
      <c r="B62">
        <f>+'様式3（病院基本情報）'!F104</f>
        <v>0</v>
      </c>
      <c r="C62">
        <f>+'様式3（病院基本情報）'!G104</f>
        <v>0</v>
      </c>
    </row>
    <row r="63" spans="1:3" x14ac:dyDescent="0.15">
      <c r="A63" t="s">
        <v>59</v>
      </c>
      <c r="B63">
        <f>+'様式3（病院基本情報）'!F105</f>
        <v>4</v>
      </c>
      <c r="C63">
        <f>+'様式3（病院基本情報）'!G105</f>
        <v>4</v>
      </c>
    </row>
    <row r="64" spans="1:3" x14ac:dyDescent="0.15">
      <c r="A64" t="s">
        <v>60</v>
      </c>
      <c r="B64">
        <f>+'様式3（病院基本情報）'!F106</f>
        <v>5</v>
      </c>
      <c r="C64">
        <f>+'様式3（病院基本情報）'!G106</f>
        <v>5</v>
      </c>
    </row>
    <row r="65" spans="1:3" x14ac:dyDescent="0.15">
      <c r="A65" t="s">
        <v>61</v>
      </c>
      <c r="B65">
        <f>+'様式3（病院基本情報）'!F108</f>
        <v>1</v>
      </c>
      <c r="C65">
        <f>+'様式3（病院基本情報）'!G108</f>
        <v>1</v>
      </c>
    </row>
    <row r="66" spans="1:3" x14ac:dyDescent="0.15">
      <c r="A66" t="s">
        <v>62</v>
      </c>
      <c r="B66">
        <f>+'様式3（病院基本情報）'!F109</f>
        <v>4</v>
      </c>
      <c r="C66">
        <f>+'様式3（病院基本情報）'!G109</f>
        <v>4</v>
      </c>
    </row>
    <row r="67" spans="1:3" x14ac:dyDescent="0.15">
      <c r="A67" t="s">
        <v>63</v>
      </c>
      <c r="B67">
        <f>+'様式3（病院基本情報）'!F110</f>
        <v>0</v>
      </c>
      <c r="C67">
        <f>+'様式3（病院基本情報）'!G110</f>
        <v>0</v>
      </c>
    </row>
    <row r="68" spans="1:3" x14ac:dyDescent="0.15">
      <c r="A68" t="s">
        <v>64</v>
      </c>
      <c r="B68">
        <f>+'様式3（病院基本情報）'!F111</f>
        <v>0</v>
      </c>
      <c r="C68">
        <f>+'様式3（病院基本情報）'!G111</f>
        <v>0</v>
      </c>
    </row>
    <row r="69" spans="1:3" x14ac:dyDescent="0.15">
      <c r="A69" t="s">
        <v>65</v>
      </c>
      <c r="B69">
        <f>+'様式3（病院基本情報）'!F112</f>
        <v>0</v>
      </c>
      <c r="C69">
        <f>+'様式3（病院基本情報）'!G112</f>
        <v>0</v>
      </c>
    </row>
    <row r="70" spans="1:3" x14ac:dyDescent="0.15">
      <c r="A70" t="s">
        <v>66</v>
      </c>
      <c r="B70" t="e">
        <f>+'様式3（病院基本情報）'!#REF!</f>
        <v>#REF!</v>
      </c>
      <c r="C70" t="e">
        <f>+'様式3（病院基本情報）'!#REF!</f>
        <v>#REF!</v>
      </c>
    </row>
    <row r="71" spans="1:3" x14ac:dyDescent="0.15">
      <c r="A71" t="s">
        <v>67</v>
      </c>
      <c r="B71">
        <f>+'様式3（病院基本情報）'!F113</f>
        <v>0</v>
      </c>
      <c r="C71">
        <f>+'様式3（病院基本情報）'!G113</f>
        <v>0</v>
      </c>
    </row>
    <row r="72" spans="1:3" x14ac:dyDescent="0.15">
      <c r="A72" t="s">
        <v>68</v>
      </c>
      <c r="B72">
        <f>+'様式3（病院基本情報）'!F114</f>
        <v>0</v>
      </c>
      <c r="C72">
        <f>+'様式3（病院基本情報）'!G114</f>
        <v>0</v>
      </c>
    </row>
    <row r="73" spans="1:3" x14ac:dyDescent="0.15">
      <c r="A73" t="s">
        <v>69</v>
      </c>
      <c r="B73">
        <f>+'様式3（病院基本情報）'!F115</f>
        <v>1</v>
      </c>
      <c r="C73">
        <f>+'様式3（病院基本情報）'!G115</f>
        <v>1</v>
      </c>
    </row>
    <row r="74" spans="1:3" x14ac:dyDescent="0.15">
      <c r="A74" t="s">
        <v>70</v>
      </c>
      <c r="B74">
        <f>+'様式3（病院基本情報）'!F116</f>
        <v>0</v>
      </c>
      <c r="C74">
        <f>+'様式3（病院基本情報）'!G116</f>
        <v>0</v>
      </c>
    </row>
    <row r="75" spans="1:3" x14ac:dyDescent="0.15">
      <c r="A75" t="s">
        <v>71</v>
      </c>
      <c r="B75">
        <f>+'様式3（病院基本情報）'!F117</f>
        <v>0</v>
      </c>
      <c r="C75">
        <f>+'様式3（病院基本情報）'!G117</f>
        <v>0</v>
      </c>
    </row>
    <row r="76" spans="1:3" x14ac:dyDescent="0.15">
      <c r="A76" t="s">
        <v>72</v>
      </c>
      <c r="B76">
        <f>+'様式3（病院基本情報）'!F118</f>
        <v>0</v>
      </c>
      <c r="C76">
        <f>+'様式3（病院基本情報）'!G118</f>
        <v>0</v>
      </c>
    </row>
    <row r="77" spans="1:3" x14ac:dyDescent="0.15">
      <c r="A77" t="s">
        <v>73</v>
      </c>
      <c r="B77">
        <f>+'様式3（病院基本情報）'!F119</f>
        <v>0</v>
      </c>
      <c r="C77">
        <f>+'様式3（病院基本情報）'!G119</f>
        <v>0</v>
      </c>
    </row>
    <row r="78" spans="1:3" x14ac:dyDescent="0.15">
      <c r="A78" t="s">
        <v>74</v>
      </c>
      <c r="B78">
        <f>+'様式3（病院基本情報）'!F120</f>
        <v>4</v>
      </c>
      <c r="C78">
        <f>+'様式3（病院基本情報）'!G120</f>
        <v>3</v>
      </c>
    </row>
    <row r="79" spans="1:3" x14ac:dyDescent="0.15">
      <c r="A79" t="s">
        <v>75</v>
      </c>
      <c r="B79">
        <f>+'様式3（病院基本情報）'!F121</f>
        <v>1</v>
      </c>
      <c r="C79">
        <f>+'様式3（病院基本情報）'!G121</f>
        <v>1</v>
      </c>
    </row>
    <row r="80" spans="1:3" x14ac:dyDescent="0.15">
      <c r="A80" t="s">
        <v>76</v>
      </c>
      <c r="B80">
        <f>+'様式3（病院基本情報）'!F122</f>
        <v>1</v>
      </c>
      <c r="C80">
        <f>+'様式3（病院基本情報）'!G122</f>
        <v>1</v>
      </c>
    </row>
    <row r="81" spans="1:5" x14ac:dyDescent="0.15">
      <c r="A81" t="s">
        <v>77</v>
      </c>
      <c r="B81">
        <f>+'様式3（病院基本情報）'!F123</f>
        <v>16</v>
      </c>
      <c r="C81">
        <f>+'様式3（病院基本情報）'!G123</f>
        <v>2</v>
      </c>
    </row>
    <row r="82" spans="1:5" x14ac:dyDescent="0.15">
      <c r="A82" t="s">
        <v>78</v>
      </c>
      <c r="B82">
        <f>+'様式3（病院基本情報）'!F124</f>
        <v>0</v>
      </c>
      <c r="C82">
        <f>+'様式3（病院基本情報）'!G124</f>
        <v>0</v>
      </c>
    </row>
    <row r="83" spans="1:5" x14ac:dyDescent="0.15">
      <c r="A83" t="s">
        <v>79</v>
      </c>
      <c r="B83">
        <f>+'様式3（病院基本情報）'!F125</f>
        <v>4</v>
      </c>
      <c r="C83">
        <f>+'様式3（病院基本情報）'!G125</f>
        <v>2</v>
      </c>
    </row>
    <row r="84" spans="1:5" x14ac:dyDescent="0.15">
      <c r="A84" t="s">
        <v>80</v>
      </c>
      <c r="B84">
        <f>+'様式3（病院基本情報）'!F126</f>
        <v>0</v>
      </c>
      <c r="C84">
        <f>+'様式3（病院基本情報）'!G126</f>
        <v>0</v>
      </c>
    </row>
    <row r="85" spans="1:5" x14ac:dyDescent="0.15">
      <c r="A85" t="s">
        <v>81</v>
      </c>
      <c r="B85">
        <f>+'様式3（病院基本情報）'!F127</f>
        <v>1</v>
      </c>
      <c r="C85">
        <f>+'様式3（病院基本情報）'!G127</f>
        <v>0</v>
      </c>
    </row>
    <row r="86" spans="1:5" x14ac:dyDescent="0.15">
      <c r="A86" t="s">
        <v>82</v>
      </c>
      <c r="B86">
        <f>+'様式3（病院基本情報）'!F128</f>
        <v>2</v>
      </c>
      <c r="C86">
        <f>+'様式3（病院基本情報）'!G128</f>
        <v>1</v>
      </c>
    </row>
    <row r="87" spans="1:5" x14ac:dyDescent="0.15">
      <c r="A87" t="s">
        <v>83</v>
      </c>
      <c r="B87">
        <f>+'様式3（病院基本情報）'!F130</f>
        <v>0</v>
      </c>
      <c r="C87">
        <f>+'様式3（病院基本情報）'!G130</f>
        <v>0</v>
      </c>
    </row>
    <row r="89" spans="1:5" x14ac:dyDescent="0.15">
      <c r="A89" t="s">
        <v>84</v>
      </c>
    </row>
    <row r="90" spans="1:5" x14ac:dyDescent="0.15">
      <c r="A90" t="s">
        <v>85</v>
      </c>
      <c r="B90" t="s">
        <v>86</v>
      </c>
      <c r="C90" t="s">
        <v>87</v>
      </c>
      <c r="D90" t="s">
        <v>88</v>
      </c>
      <c r="E90" t="s">
        <v>89</v>
      </c>
    </row>
    <row r="91" spans="1:5" x14ac:dyDescent="0.15">
      <c r="A91">
        <f>+'様式3（病院機能）'!L8</f>
        <v>8</v>
      </c>
      <c r="B91" t="str">
        <f>+'様式3（病院機能）'!I8</f>
        <v>A</v>
      </c>
      <c r="C91" t="str">
        <f>+'様式3（病院機能）'!M8</f>
        <v>✔</v>
      </c>
      <c r="D91" t="str">
        <f>+'様式3（病院機能）'!J8</f>
        <v>はい</v>
      </c>
      <c r="E91" t="str">
        <f>+'様式3（病院機能）'!O8</f>
        <v>○</v>
      </c>
    </row>
    <row r="92" spans="1:5" x14ac:dyDescent="0.15">
      <c r="A92">
        <f>+'様式3（病院機能）'!L9</f>
        <v>9</v>
      </c>
      <c r="B92">
        <f>+'様式3（病院機能）'!I9</f>
        <v>0</v>
      </c>
      <c r="C92">
        <f>+'様式3（病院機能）'!M9</f>
        <v>0</v>
      </c>
      <c r="D92" t="str">
        <f>+'様式3（病院機能）'!J9</f>
        <v>別紙1</v>
      </c>
      <c r="E92">
        <f>+'様式3（病院機能）'!O9</f>
        <v>0</v>
      </c>
    </row>
    <row r="93" spans="1:5" x14ac:dyDescent="0.15">
      <c r="A93">
        <f>+'様式3（病院機能）'!L10</f>
        <v>10</v>
      </c>
      <c r="B93" t="str">
        <f>+'様式3（病院機能）'!I10</f>
        <v>A</v>
      </c>
      <c r="C93" t="str">
        <f>+'様式3（病院機能）'!M10</f>
        <v>✔</v>
      </c>
      <c r="D93" t="str">
        <f>+'様式3（病院機能）'!J10</f>
        <v>はい</v>
      </c>
      <c r="E93" t="str">
        <f>+'様式3（病院機能）'!O10</f>
        <v>○</v>
      </c>
    </row>
    <row r="94" spans="1:5" x14ac:dyDescent="0.15">
      <c r="A94">
        <f>+'様式3（病院機能）'!L11</f>
        <v>11</v>
      </c>
      <c r="B94" t="str">
        <f>+'様式3（病院機能）'!I11</f>
        <v>-</v>
      </c>
      <c r="C94" t="str">
        <f>+'様式3（病院機能）'!M11</f>
        <v>✔</v>
      </c>
      <c r="D94" t="str">
        <f>+'様式3（病院機能）'!J11</f>
        <v>はい</v>
      </c>
      <c r="E94">
        <f>+'様式3（病院機能）'!O11</f>
        <v>0</v>
      </c>
    </row>
    <row r="95" spans="1:5" x14ac:dyDescent="0.15">
      <c r="A95">
        <f>+'様式3（病院機能）'!L12</f>
        <v>12</v>
      </c>
      <c r="B95" t="str">
        <f>+'様式3（病院機能）'!I12</f>
        <v>-</v>
      </c>
      <c r="C95" t="str">
        <f>+'様式3（病院機能）'!M12</f>
        <v>✔</v>
      </c>
      <c r="D95" t="str">
        <f>+'様式3（病院機能）'!J12</f>
        <v>はい</v>
      </c>
      <c r="E95">
        <f>+'様式3（病院機能）'!O12</f>
        <v>0</v>
      </c>
    </row>
    <row r="96" spans="1:5" x14ac:dyDescent="0.15">
      <c r="A96">
        <f>+'様式3（病院機能）'!L13</f>
        <v>13</v>
      </c>
      <c r="B96" t="str">
        <f>+'様式3（病院機能）'!I13</f>
        <v>-</v>
      </c>
      <c r="C96" t="str">
        <f>+'様式3（病院機能）'!M13</f>
        <v>✔</v>
      </c>
      <c r="D96" t="str">
        <f>+'様式3（病院機能）'!J13</f>
        <v>はい</v>
      </c>
      <c r="E96">
        <f>+'様式3（病院機能）'!O13</f>
        <v>0</v>
      </c>
    </row>
    <row r="97" spans="1:5" x14ac:dyDescent="0.15">
      <c r="A97">
        <f>+'様式3（病院機能）'!L14</f>
        <v>14</v>
      </c>
      <c r="B97" t="str">
        <f>+'様式3（病院機能）'!I14</f>
        <v>-</v>
      </c>
      <c r="C97" t="str">
        <f>+'様式3（病院機能）'!M14</f>
        <v>✔</v>
      </c>
      <c r="D97" t="str">
        <f>+'様式3（病院機能）'!J14</f>
        <v>はい</v>
      </c>
      <c r="E97">
        <f>+'様式3（病院機能）'!O14</f>
        <v>0</v>
      </c>
    </row>
    <row r="98" spans="1:5" x14ac:dyDescent="0.15">
      <c r="A98">
        <f>+'様式3（病院機能）'!L15</f>
        <v>15</v>
      </c>
      <c r="B98" t="str">
        <f>+'様式3（病院機能）'!I15</f>
        <v>-</v>
      </c>
      <c r="C98" t="str">
        <f>+'様式3（病院機能）'!M15</f>
        <v>✔</v>
      </c>
      <c r="D98">
        <f>+'様式3（病院機能）'!J15</f>
        <v>10</v>
      </c>
      <c r="E98">
        <f>+'様式3（病院機能）'!O15</f>
        <v>0</v>
      </c>
    </row>
    <row r="99" spans="1:5" x14ac:dyDescent="0.15">
      <c r="A99">
        <f>+'様式3（病院機能）'!L16</f>
        <v>16</v>
      </c>
      <c r="B99" t="str">
        <f>+'様式3（病院機能）'!I16</f>
        <v>A</v>
      </c>
      <c r="C99" t="str">
        <f>+'様式3（病院機能）'!M16</f>
        <v>✔</v>
      </c>
      <c r="D99" t="str">
        <f>+'様式3（病院機能）'!J16</f>
        <v>はい</v>
      </c>
      <c r="E99" t="str">
        <f>+'様式3（病院機能）'!O16</f>
        <v>○</v>
      </c>
    </row>
    <row r="100" spans="1:5" x14ac:dyDescent="0.15">
      <c r="A100">
        <f>+'様式3（病院機能）'!L17</f>
        <v>17</v>
      </c>
      <c r="B100" t="str">
        <f>+'様式3（病院機能）'!I17</f>
        <v>A</v>
      </c>
      <c r="C100" t="str">
        <f>+'様式3（病院機能）'!M17</f>
        <v>✔</v>
      </c>
      <c r="D100" t="str">
        <f>+'様式3（病院機能）'!J17</f>
        <v>はい</v>
      </c>
      <c r="E100" t="str">
        <f>+'様式3（病院機能）'!O17</f>
        <v>○</v>
      </c>
    </row>
    <row r="101" spans="1:5" x14ac:dyDescent="0.15">
      <c r="A101">
        <f>+'様式3（病院機能）'!L18</f>
        <v>18</v>
      </c>
      <c r="B101" t="str">
        <f>+'様式3（病院機能）'!I18</f>
        <v>-</v>
      </c>
      <c r="C101" t="str">
        <f>+'様式3（病院機能）'!M18</f>
        <v>✔</v>
      </c>
      <c r="D101" t="str">
        <f>+'様式3（病院機能）'!J18</f>
        <v>はい</v>
      </c>
      <c r="E101">
        <f>+'様式3（病院機能）'!O18</f>
        <v>0</v>
      </c>
    </row>
    <row r="102" spans="1:5" x14ac:dyDescent="0.15">
      <c r="A102">
        <f>+'様式3（病院機能）'!L19</f>
        <v>19</v>
      </c>
      <c r="B102" t="str">
        <f>+'様式3（病院機能）'!I19</f>
        <v>A</v>
      </c>
      <c r="C102" t="str">
        <f>+'様式3（病院機能）'!M19</f>
        <v>✔</v>
      </c>
      <c r="D102" t="str">
        <f>+'様式3（病院機能）'!J19</f>
        <v>はい</v>
      </c>
      <c r="E102" t="str">
        <f>+'様式3（病院機能）'!O19</f>
        <v>○</v>
      </c>
    </row>
    <row r="103" spans="1:5" x14ac:dyDescent="0.15">
      <c r="A103">
        <f>+'様式3（病院機能）'!L20</f>
        <v>20</v>
      </c>
      <c r="B103" t="str">
        <f>+'様式3（病院機能）'!I20</f>
        <v>A</v>
      </c>
      <c r="C103" t="str">
        <f>+'様式3（病院機能）'!M20</f>
        <v>✔</v>
      </c>
      <c r="D103" t="str">
        <f>+'様式3（病院機能）'!J20</f>
        <v>はい</v>
      </c>
      <c r="E103" t="str">
        <f>+'様式3（病院機能）'!O20</f>
        <v>○</v>
      </c>
    </row>
    <row r="104" spans="1:5" x14ac:dyDescent="0.15">
      <c r="A104">
        <f>+'様式3（病院機能）'!L21</f>
        <v>21</v>
      </c>
      <c r="B104" t="str">
        <f>+'様式3（病院機能）'!I21</f>
        <v>A</v>
      </c>
      <c r="C104" t="str">
        <f>+'様式3（病院機能）'!M21</f>
        <v>✔</v>
      </c>
      <c r="D104" t="str">
        <f>+'様式3（病院機能）'!J21</f>
        <v>はい</v>
      </c>
      <c r="E104" t="str">
        <f>+'様式3（病院機能）'!O21</f>
        <v>○</v>
      </c>
    </row>
    <row r="105" spans="1:5" x14ac:dyDescent="0.15">
      <c r="A105">
        <f>+'様式3（病院機能）'!L22</f>
        <v>22</v>
      </c>
      <c r="B105" t="str">
        <f>+'様式3（病院機能）'!I22</f>
        <v>A</v>
      </c>
      <c r="C105" t="str">
        <f>+'様式3（病院機能）'!M22</f>
        <v>✔</v>
      </c>
      <c r="D105" t="str">
        <f>+'様式3（病院機能）'!J22</f>
        <v>はい</v>
      </c>
      <c r="E105" t="str">
        <f>+'様式3（病院機能）'!O22</f>
        <v>○</v>
      </c>
    </row>
    <row r="106" spans="1:5" x14ac:dyDescent="0.15">
      <c r="A106">
        <f>+'様式3（病院機能）'!L23</f>
        <v>23</v>
      </c>
      <c r="B106" t="str">
        <f>+'様式3（病院機能）'!I23</f>
        <v>A</v>
      </c>
      <c r="C106" t="str">
        <f>+'様式3（病院機能）'!M23</f>
        <v>✔</v>
      </c>
      <c r="D106" t="str">
        <f>+'様式3（病院機能）'!J23</f>
        <v>はい</v>
      </c>
      <c r="E106" t="str">
        <f>+'様式3（病院機能）'!O23</f>
        <v>○</v>
      </c>
    </row>
    <row r="107" spans="1:5" x14ac:dyDescent="0.15">
      <c r="A107">
        <f>+'様式3（病院機能）'!L24</f>
        <v>24</v>
      </c>
      <c r="B107" t="str">
        <f>+'様式3（病院機能）'!I24</f>
        <v>-</v>
      </c>
      <c r="C107" t="str">
        <f>+'様式3（病院機能）'!M24</f>
        <v>✔</v>
      </c>
      <c r="D107" t="str">
        <f>+'様式3（病院機能）'!J24</f>
        <v>いいえ</v>
      </c>
      <c r="E107">
        <f>+'様式3（病院機能）'!O24</f>
        <v>0</v>
      </c>
    </row>
    <row r="108" spans="1:5" x14ac:dyDescent="0.15">
      <c r="A108">
        <f>+'様式3（病院機能）'!L25</f>
        <v>25</v>
      </c>
      <c r="B108">
        <f>+'様式3（病院機能）'!I25</f>
        <v>0</v>
      </c>
      <c r="C108">
        <f>+'様式3（病院機能）'!M25</f>
        <v>0</v>
      </c>
      <c r="D108" t="str">
        <f>+'様式3（病院機能）'!J25</f>
        <v>別紙２</v>
      </c>
      <c r="E108">
        <f>+'様式3（病院機能）'!O25</f>
        <v>0</v>
      </c>
    </row>
    <row r="109" spans="1:5" x14ac:dyDescent="0.15">
      <c r="A109">
        <f>+'様式3（病院機能）'!L26</f>
        <v>26</v>
      </c>
      <c r="B109" t="str">
        <f>+'様式3（病院機能）'!I26</f>
        <v>A</v>
      </c>
      <c r="C109" t="str">
        <f>+'様式3（病院機能）'!M26</f>
        <v>✔</v>
      </c>
      <c r="D109" t="str">
        <f>+'様式3（病院機能）'!J26</f>
        <v>はい</v>
      </c>
      <c r="E109" t="str">
        <f>+'様式3（病院機能）'!O26</f>
        <v>○</v>
      </c>
    </row>
    <row r="110" spans="1:5" x14ac:dyDescent="0.15">
      <c r="A110">
        <f>+'様式3（病院機能）'!L27</f>
        <v>27</v>
      </c>
      <c r="B110">
        <f>+'様式3（病院機能）'!I27</f>
        <v>0</v>
      </c>
      <c r="C110">
        <f>+'様式3（病院機能）'!M27</f>
        <v>0</v>
      </c>
      <c r="D110">
        <f>+'様式3（病院機能）'!J27</f>
        <v>0</v>
      </c>
      <c r="E110">
        <f>+'様式3（病院機能）'!O27</f>
        <v>0</v>
      </c>
    </row>
    <row r="111" spans="1:5" x14ac:dyDescent="0.15">
      <c r="A111">
        <f>+'様式3（病院機能）'!L28</f>
        <v>28</v>
      </c>
      <c r="B111" t="str">
        <f>+'様式3（病院機能）'!I28</f>
        <v>A</v>
      </c>
      <c r="C111" t="str">
        <f>+'様式3（病院機能）'!M28</f>
        <v>✔</v>
      </c>
      <c r="D111" t="str">
        <f>+'様式3（病院機能）'!J28</f>
        <v>はい</v>
      </c>
      <c r="E111" t="str">
        <f>+'様式3（病院機能）'!O28</f>
        <v>○</v>
      </c>
    </row>
    <row r="112" spans="1:5" x14ac:dyDescent="0.15">
      <c r="A112">
        <f>+'様式3（病院機能）'!L29</f>
        <v>29</v>
      </c>
      <c r="B112">
        <f>+'様式3（病院機能）'!I29</f>
        <v>0</v>
      </c>
      <c r="C112">
        <f>+'様式3（病院機能）'!M29</f>
        <v>0</v>
      </c>
      <c r="D112">
        <f>+'様式3（病院機能）'!J29</f>
        <v>0</v>
      </c>
      <c r="E112">
        <f>+'様式3（病院機能）'!O29</f>
        <v>0</v>
      </c>
    </row>
    <row r="113" spans="1:5" x14ac:dyDescent="0.15">
      <c r="A113">
        <f>+'様式3（病院機能）'!L30</f>
        <v>30</v>
      </c>
      <c r="B113" t="str">
        <f>+'様式3（病院機能）'!I30</f>
        <v>A</v>
      </c>
      <c r="C113" t="str">
        <f>+'様式3（病院機能）'!M30</f>
        <v>✔</v>
      </c>
      <c r="D113" t="str">
        <f>+'様式3（病院機能）'!J30</f>
        <v>はい</v>
      </c>
      <c r="E113" t="str">
        <f>+'様式3（病院機能）'!O30</f>
        <v>○</v>
      </c>
    </row>
    <row r="114" spans="1:5" x14ac:dyDescent="0.15">
      <c r="A114">
        <f>+'様式3（病院機能）'!L31</f>
        <v>31</v>
      </c>
      <c r="B114" t="str">
        <f>+'様式3（病院機能）'!I31</f>
        <v>A</v>
      </c>
      <c r="C114" t="str">
        <f>+'様式3（病院機能）'!M31</f>
        <v>✔</v>
      </c>
      <c r="D114" t="str">
        <f>+'様式3（病院機能）'!J31</f>
        <v>はい</v>
      </c>
      <c r="E114" t="str">
        <f>+'様式3（病院機能）'!O31</f>
        <v>○</v>
      </c>
    </row>
    <row r="115" spans="1:5" x14ac:dyDescent="0.15">
      <c r="A115">
        <f>+'様式3（病院機能）'!L32</f>
        <v>32</v>
      </c>
      <c r="B115" t="str">
        <f>+'様式3（病院機能）'!I32</f>
        <v>-</v>
      </c>
      <c r="C115" t="str">
        <f>+'様式3（病院機能）'!M32</f>
        <v>✔</v>
      </c>
      <c r="D115" t="str">
        <f>+'様式3（病院機能）'!J32</f>
        <v>いいえ</v>
      </c>
      <c r="E115" t="str">
        <f>+'様式3（病院機能）'!O32</f>
        <v/>
      </c>
    </row>
    <row r="116" spans="1:5" x14ac:dyDescent="0.15">
      <c r="A116">
        <f>+'様式3（病院機能）'!L33</f>
        <v>33</v>
      </c>
      <c r="B116">
        <f>+'様式3（病院機能）'!I33</f>
        <v>0</v>
      </c>
      <c r="C116">
        <f>+'様式3（病院機能）'!M33</f>
        <v>0</v>
      </c>
      <c r="D116" t="str">
        <f>+'様式3（病院機能）'!J33</f>
        <v>別紙３</v>
      </c>
      <c r="E116">
        <f>+'様式3（病院機能）'!O33</f>
        <v>0</v>
      </c>
    </row>
    <row r="117" spans="1:5" x14ac:dyDescent="0.15">
      <c r="A117">
        <f>+'様式3（病院機能）'!L34</f>
        <v>34</v>
      </c>
      <c r="B117" t="str">
        <f>+'様式3（病院機能）'!I34</f>
        <v>B</v>
      </c>
      <c r="C117" t="str">
        <f>+'様式3（病院機能）'!M34</f>
        <v>✔</v>
      </c>
      <c r="D117" t="str">
        <f>+'様式3（病院機能）'!J34</f>
        <v>はい</v>
      </c>
      <c r="E117">
        <f>+'様式3（病院機能）'!O34</f>
        <v>0</v>
      </c>
    </row>
    <row r="118" spans="1:5" x14ac:dyDescent="0.15">
      <c r="A118">
        <f>+'様式3（病院機能）'!L35</f>
        <v>35</v>
      </c>
      <c r="B118">
        <f>+'様式3（病院機能）'!I35</f>
        <v>0</v>
      </c>
      <c r="C118">
        <f>+'様式3（病院機能）'!M35</f>
        <v>0</v>
      </c>
      <c r="D118" t="str">
        <f>+'様式3（病院機能）'!J35</f>
        <v>別紙４</v>
      </c>
      <c r="E118">
        <f>+'様式3（病院機能）'!O35</f>
        <v>0</v>
      </c>
    </row>
    <row r="119" spans="1:5" x14ac:dyDescent="0.15">
      <c r="A119">
        <f>+'様式3（病院機能）'!L36</f>
        <v>36</v>
      </c>
      <c r="B119" t="str">
        <f>+'様式3（病院機能）'!I36</f>
        <v>A</v>
      </c>
      <c r="C119" t="str">
        <f>+'様式3（病院機能）'!M36</f>
        <v>✔</v>
      </c>
      <c r="D119" t="str">
        <f>+'様式3（病院機能）'!J36</f>
        <v>はい</v>
      </c>
      <c r="E119" t="str">
        <f>+'様式3（病院機能）'!O36</f>
        <v>○</v>
      </c>
    </row>
    <row r="120" spans="1:5" x14ac:dyDescent="0.15">
      <c r="A120">
        <f>+'様式3（病院機能）'!L37</f>
        <v>37</v>
      </c>
      <c r="B120" t="str">
        <f>+'様式3（病院機能）'!I37</f>
        <v>-</v>
      </c>
      <c r="C120" t="str">
        <f>+'様式3（病院機能）'!M37</f>
        <v>✔</v>
      </c>
      <c r="D120">
        <f>+'様式3（病院機能）'!J37</f>
        <v>13</v>
      </c>
      <c r="E120">
        <f>+'様式3（病院機能）'!O37</f>
        <v>0</v>
      </c>
    </row>
    <row r="121" spans="1:5" x14ac:dyDescent="0.15">
      <c r="A121">
        <f>+'様式3（病院機能）'!L38</f>
        <v>38</v>
      </c>
      <c r="B121" t="str">
        <f>+'様式3（病院機能）'!I38</f>
        <v>A</v>
      </c>
      <c r="C121" t="str">
        <f>+'様式3（病院機能）'!M38</f>
        <v>✔</v>
      </c>
      <c r="D121" t="str">
        <f>+'様式3（病院機能）'!J38</f>
        <v>はい</v>
      </c>
      <c r="E121" t="str">
        <f>+'様式3（病院機能）'!O38</f>
        <v>○</v>
      </c>
    </row>
    <row r="122" spans="1:5" x14ac:dyDescent="0.15">
      <c r="A122">
        <f>+'様式3（病院機能）'!L39</f>
        <v>39</v>
      </c>
      <c r="B122" t="str">
        <f>+'様式3（病院機能）'!I39</f>
        <v>-</v>
      </c>
      <c r="C122" t="str">
        <f>+'様式3（病院機能）'!M39</f>
        <v>✔</v>
      </c>
      <c r="D122" t="str">
        <f>+'様式3（病院機能）'!J39</f>
        <v>院内掲示、「小児緩和ケアガイド 小児緩和ケアガイド」出版</v>
      </c>
      <c r="E122">
        <f>+'様式3（病院機能）'!O39</f>
        <v>0</v>
      </c>
    </row>
    <row r="123" spans="1:5" x14ac:dyDescent="0.15">
      <c r="A123">
        <f>+'様式3（病院機能）'!L40</f>
        <v>40</v>
      </c>
      <c r="B123" t="str">
        <f>+'様式3（病院機能）'!I40</f>
        <v>A</v>
      </c>
      <c r="C123" t="str">
        <f>+'様式3（病院機能）'!M40</f>
        <v>✔</v>
      </c>
      <c r="D123" t="str">
        <f>+'様式3（病院機能）'!J40</f>
        <v>はい</v>
      </c>
      <c r="E123" t="str">
        <f>+'様式3（病院機能）'!O40</f>
        <v>○</v>
      </c>
    </row>
    <row r="124" spans="1:5" x14ac:dyDescent="0.15">
      <c r="A124">
        <f>+'様式3（病院機能）'!L41</f>
        <v>41</v>
      </c>
      <c r="B124" t="str">
        <f>+'様式3（病院機能）'!I41</f>
        <v>A</v>
      </c>
      <c r="C124" t="str">
        <f>+'様式3（病院機能）'!M41</f>
        <v>✔</v>
      </c>
      <c r="D124" t="str">
        <f>+'様式3（病院機能）'!J41</f>
        <v>はい</v>
      </c>
      <c r="E124" t="str">
        <f>+'様式3（病院機能）'!O41</f>
        <v>○</v>
      </c>
    </row>
    <row r="125" spans="1:5" x14ac:dyDescent="0.15">
      <c r="A125">
        <f>+'様式3（病院機能）'!L42</f>
        <v>42</v>
      </c>
      <c r="B125">
        <f>+'様式3（病院機能）'!I42</f>
        <v>0</v>
      </c>
      <c r="C125">
        <f>+'様式3（病院機能）'!M42</f>
        <v>0</v>
      </c>
      <c r="D125" t="str">
        <f>+'様式3（病院機能）'!J42</f>
        <v>別紙５</v>
      </c>
      <c r="E125">
        <f>+'様式3（病院機能）'!O42</f>
        <v>0</v>
      </c>
    </row>
    <row r="126" spans="1:5" x14ac:dyDescent="0.15">
      <c r="A126">
        <f>+'様式3（病院機能）'!L43</f>
        <v>43</v>
      </c>
      <c r="B126">
        <f>+'様式3（病院機能）'!I43</f>
        <v>0</v>
      </c>
      <c r="C126">
        <f>+'様式3（病院機能）'!M43</f>
        <v>0</v>
      </c>
      <c r="D126">
        <f>+'様式3（病院機能）'!J43</f>
        <v>0</v>
      </c>
      <c r="E126">
        <f>+'様式3（病院機能）'!O43</f>
        <v>0</v>
      </c>
    </row>
    <row r="127" spans="1:5" x14ac:dyDescent="0.15">
      <c r="A127">
        <f>+'様式3（病院機能）'!L44</f>
        <v>44</v>
      </c>
      <c r="B127" t="str">
        <f>+'様式3（病院機能）'!I44</f>
        <v>A</v>
      </c>
      <c r="C127" t="str">
        <f>+'様式3（病院機能）'!M44</f>
        <v>✔</v>
      </c>
      <c r="D127" t="str">
        <f>+'様式3（病院機能）'!J44</f>
        <v>はい</v>
      </c>
      <c r="E127" t="str">
        <f>+'様式3（病院機能）'!O44</f>
        <v>○</v>
      </c>
    </row>
    <row r="128" spans="1:5" x14ac:dyDescent="0.15">
      <c r="A128">
        <f>+'様式3（病院機能）'!L45</f>
        <v>45</v>
      </c>
      <c r="B128" t="str">
        <f>+'様式3（病院機能）'!I45</f>
        <v>A</v>
      </c>
      <c r="C128" t="str">
        <f>+'様式3（病院機能）'!M45</f>
        <v>✔</v>
      </c>
      <c r="D128" t="str">
        <f>+'様式3（病院機能）'!J45</f>
        <v>はい</v>
      </c>
      <c r="E128" t="str">
        <f>+'様式3（病院機能）'!O45</f>
        <v>○</v>
      </c>
    </row>
    <row r="129" spans="1:5" x14ac:dyDescent="0.15">
      <c r="A129">
        <f>+'様式3（病院機能）'!L46</f>
        <v>46</v>
      </c>
      <c r="B129" t="str">
        <f>+'様式3（病院機能）'!I46</f>
        <v>A</v>
      </c>
      <c r="C129" t="str">
        <f>+'様式3（病院機能）'!M46</f>
        <v>✔</v>
      </c>
      <c r="D129" t="str">
        <f>+'様式3（病院機能）'!J46</f>
        <v>はい</v>
      </c>
      <c r="E129" t="str">
        <f>+'様式3（病院機能）'!O46</f>
        <v>○</v>
      </c>
    </row>
    <row r="130" spans="1:5" x14ac:dyDescent="0.15">
      <c r="A130">
        <f>+'様式3（病院機能）'!L47</f>
        <v>47</v>
      </c>
      <c r="B130" t="str">
        <f>+'様式3（病院機能）'!I47</f>
        <v>A</v>
      </c>
      <c r="C130" t="str">
        <f>+'様式3（病院機能）'!M47</f>
        <v>✔</v>
      </c>
      <c r="D130" t="str">
        <f>+'様式3（病院機能）'!J47</f>
        <v>はい</v>
      </c>
      <c r="E130" t="str">
        <f>+'様式3（病院機能）'!O47</f>
        <v>○</v>
      </c>
    </row>
    <row r="131" spans="1:5" x14ac:dyDescent="0.15">
      <c r="A131">
        <f>+'様式3（病院機能）'!L48</f>
        <v>48</v>
      </c>
      <c r="B131">
        <f>+'様式3（病院機能）'!I48</f>
        <v>0</v>
      </c>
      <c r="C131">
        <f>+'様式3（病院機能）'!M48</f>
        <v>0</v>
      </c>
      <c r="D131">
        <f>+'様式3（病院機能）'!J48</f>
        <v>0</v>
      </c>
      <c r="E131">
        <f>+'様式3（病院機能）'!O48</f>
        <v>0</v>
      </c>
    </row>
    <row r="132" spans="1:5" x14ac:dyDescent="0.15">
      <c r="A132">
        <f>+'様式3（病院機能）'!L49</f>
        <v>49</v>
      </c>
      <c r="B132" t="str">
        <f>+'様式3（病院機能）'!I49</f>
        <v>A</v>
      </c>
      <c r="C132" t="str">
        <f>+'様式3（病院機能）'!M49</f>
        <v>✔</v>
      </c>
      <c r="D132" t="str">
        <f>+'様式3（病院機能）'!J49</f>
        <v>はい</v>
      </c>
      <c r="E132" t="str">
        <f>+'様式3（病院機能）'!O49</f>
        <v>○</v>
      </c>
    </row>
    <row r="133" spans="1:5" x14ac:dyDescent="0.15">
      <c r="A133">
        <f>+'様式3（病院機能）'!L50</f>
        <v>50</v>
      </c>
      <c r="B133" t="str">
        <f>+'様式3（病院機能）'!I50</f>
        <v>A</v>
      </c>
      <c r="C133" t="str">
        <f>+'様式3（病院機能）'!M50</f>
        <v>✔</v>
      </c>
      <c r="D133" t="str">
        <f>+'様式3（病院機能）'!J50</f>
        <v>はい</v>
      </c>
      <c r="E133" t="str">
        <f>+'様式3（病院機能）'!O50</f>
        <v>○</v>
      </c>
    </row>
    <row r="134" spans="1:5" x14ac:dyDescent="0.15">
      <c r="A134">
        <f>+'様式3（病院機能）'!L51</f>
        <v>51</v>
      </c>
      <c r="B134" t="str">
        <f>+'様式3（病院機能）'!I51</f>
        <v>A</v>
      </c>
      <c r="C134" t="str">
        <f>+'様式3（病院機能）'!M51</f>
        <v>✔</v>
      </c>
      <c r="D134" t="str">
        <f>+'様式3（病院機能）'!J51</f>
        <v>はい</v>
      </c>
      <c r="E134" t="str">
        <f>+'様式3（病院機能）'!O51</f>
        <v>○</v>
      </c>
    </row>
    <row r="135" spans="1:5" x14ac:dyDescent="0.15">
      <c r="A135">
        <f>+'様式3（病院機能）'!L52</f>
        <v>52</v>
      </c>
      <c r="B135">
        <f>+'様式3（病院機能）'!I52</f>
        <v>0</v>
      </c>
      <c r="C135" t="str">
        <f>+'様式3（病院機能）'!M52</f>
        <v>✔</v>
      </c>
      <c r="D135" t="str">
        <f>+'様式3（病院機能）'!J52</f>
        <v>はい</v>
      </c>
      <c r="E135" t="str">
        <f>+'様式3（病院機能）'!O52</f>
        <v/>
      </c>
    </row>
    <row r="136" spans="1:5" x14ac:dyDescent="0.15">
      <c r="A136">
        <f>+'様式3（病院機能）'!L53</f>
        <v>53</v>
      </c>
      <c r="B136" t="str">
        <f>+'様式3（病院機能）'!I53</f>
        <v>B</v>
      </c>
      <c r="C136" t="str">
        <f>+'様式3（病院機能）'!M53</f>
        <v>✔</v>
      </c>
      <c r="D136" t="str">
        <f>+'様式3（病院機能）'!J53</f>
        <v>はい</v>
      </c>
      <c r="E136" t="str">
        <f>+'様式3（病院機能）'!O53</f>
        <v/>
      </c>
    </row>
    <row r="137" spans="1:5" x14ac:dyDescent="0.15">
      <c r="A137">
        <f>+'様式3（病院機能）'!L54</f>
        <v>54</v>
      </c>
      <c r="B137">
        <f>+'様式3（病院機能）'!I54</f>
        <v>0</v>
      </c>
      <c r="C137">
        <f>+'様式3（病院機能）'!M54</f>
        <v>0</v>
      </c>
      <c r="D137" t="str">
        <f>+'様式3（病院機能）'!J54</f>
        <v>別紙６</v>
      </c>
      <c r="E137">
        <f>+'様式3（病院機能）'!O54</f>
        <v>0</v>
      </c>
    </row>
    <row r="138" spans="1:5" x14ac:dyDescent="0.15">
      <c r="A138">
        <f>+'様式3（病院機能）'!L55</f>
        <v>55</v>
      </c>
      <c r="B138">
        <f>+'様式3（病院機能）'!I55</f>
        <v>0</v>
      </c>
      <c r="C138">
        <f>+'様式3（病院機能）'!M55</f>
        <v>0</v>
      </c>
      <c r="D138">
        <f>+'様式3（病院機能）'!J55</f>
        <v>0</v>
      </c>
      <c r="E138">
        <f>+'様式3（病院機能）'!O55</f>
        <v>0</v>
      </c>
    </row>
    <row r="139" spans="1:5" x14ac:dyDescent="0.15">
      <c r="A139">
        <f>+'様式3（病院機能）'!L56</f>
        <v>56</v>
      </c>
      <c r="B139">
        <f>+'様式3（病院機能）'!I56</f>
        <v>0</v>
      </c>
      <c r="C139">
        <f>+'様式3（病院機能）'!M56</f>
        <v>0</v>
      </c>
      <c r="D139">
        <f>+'様式3（病院機能）'!J56</f>
        <v>0</v>
      </c>
      <c r="E139">
        <f>+'様式3（病院機能）'!O56</f>
        <v>0</v>
      </c>
    </row>
    <row r="140" spans="1:5" x14ac:dyDescent="0.15">
      <c r="A140">
        <f>+'様式3（病院機能）'!L57</f>
        <v>57</v>
      </c>
      <c r="B140">
        <f>+'様式3（病院機能）'!I57</f>
        <v>0</v>
      </c>
      <c r="C140">
        <f>+'様式3（病院機能）'!M57</f>
        <v>0</v>
      </c>
      <c r="D140">
        <f>+'様式3（病院機能）'!J57</f>
        <v>0</v>
      </c>
      <c r="E140">
        <f>+'様式3（病院機能）'!O57</f>
        <v>0</v>
      </c>
    </row>
    <row r="141" spans="1:5" x14ac:dyDescent="0.15">
      <c r="A141">
        <f>+'様式3（病院機能）'!L58</f>
        <v>58</v>
      </c>
      <c r="B141" t="str">
        <f>+'様式3（病院機能）'!I58</f>
        <v>-</v>
      </c>
      <c r="C141" t="str">
        <f>+'様式3（病院機能）'!M58</f>
        <v>✔</v>
      </c>
      <c r="D141">
        <f>+'様式3（病院機能）'!J58</f>
        <v>5</v>
      </c>
      <c r="E141">
        <f>+'様式3（病院機能）'!O58</f>
        <v>0</v>
      </c>
    </row>
    <row r="142" spans="1:5" x14ac:dyDescent="0.15">
      <c r="A142">
        <f>+'様式3（病院機能）'!L59</f>
        <v>59</v>
      </c>
      <c r="B142" t="str">
        <f>+'様式3（病院機能）'!I59</f>
        <v>A</v>
      </c>
      <c r="C142" t="str">
        <f>+'様式3（病院機能）'!M59</f>
        <v>✔</v>
      </c>
      <c r="D142">
        <f>+'様式3（病院機能）'!J59</f>
        <v>5</v>
      </c>
      <c r="E142" t="str">
        <f>+'様式3（病院機能）'!O59</f>
        <v>○</v>
      </c>
    </row>
    <row r="143" spans="1:5" x14ac:dyDescent="0.15">
      <c r="A143">
        <f>+'様式3（病院機能）'!L60</f>
        <v>60</v>
      </c>
      <c r="B143" t="str">
        <f>+'様式3（病院機能）'!I60</f>
        <v>A'</v>
      </c>
      <c r="C143" t="str">
        <f>+'様式3（病院機能）'!M60</f>
        <v>✔</v>
      </c>
      <c r="D143">
        <f>+'様式3（病院機能）'!J60</f>
        <v>5</v>
      </c>
      <c r="E143">
        <f>+'様式3（病院機能）'!O60</f>
        <v>0</v>
      </c>
    </row>
    <row r="144" spans="1:5" x14ac:dyDescent="0.15">
      <c r="A144">
        <f>+'様式3（病院機能）'!L61</f>
        <v>61</v>
      </c>
      <c r="B144" t="str">
        <f>+'様式3（病院機能）'!I61</f>
        <v>B</v>
      </c>
      <c r="C144" t="str">
        <f>+'様式3（病院機能）'!M61</f>
        <v>✔</v>
      </c>
      <c r="D144">
        <f>+'様式3（病院機能）'!J61</f>
        <v>5</v>
      </c>
      <c r="E144">
        <f>+'様式3（病院機能）'!O61</f>
        <v>0</v>
      </c>
    </row>
    <row r="145" spans="1:5" x14ac:dyDescent="0.15">
      <c r="A145">
        <f>+'様式3（病院機能）'!L62</f>
        <v>62</v>
      </c>
      <c r="B145" t="str">
        <f>+'様式3（病院機能）'!I62</f>
        <v>B</v>
      </c>
      <c r="C145" t="str">
        <f>+'様式3（病院機能）'!M62</f>
        <v>✔</v>
      </c>
      <c r="D145">
        <f>+'様式3（病院機能）'!J62</f>
        <v>5</v>
      </c>
      <c r="E145">
        <f>+'様式3（病院機能）'!O62</f>
        <v>0</v>
      </c>
    </row>
    <row r="146" spans="1:5" x14ac:dyDescent="0.15">
      <c r="A146">
        <f>+'様式3（病院機能）'!L63</f>
        <v>63</v>
      </c>
      <c r="B146" t="str">
        <f>+'様式3（病院機能）'!I63</f>
        <v>-</v>
      </c>
      <c r="C146" t="str">
        <f>+'様式3（病院機能）'!M63</f>
        <v>✔</v>
      </c>
      <c r="D146">
        <f>+'様式3（病院機能）'!J63</f>
        <v>11</v>
      </c>
      <c r="E146">
        <f>+'様式3（病院機能）'!O63</f>
        <v>0</v>
      </c>
    </row>
    <row r="147" spans="1:5" x14ac:dyDescent="0.15">
      <c r="A147">
        <f>+'様式3（病院機能）'!L64</f>
        <v>64</v>
      </c>
      <c r="B147" t="str">
        <f>+'様式3（病院機能）'!I64</f>
        <v>A</v>
      </c>
      <c r="C147" t="str">
        <f>+'様式3（病院機能）'!M64</f>
        <v>✔</v>
      </c>
      <c r="D147">
        <f>+'様式3（病院機能）'!J64</f>
        <v>11</v>
      </c>
      <c r="E147" t="str">
        <f>+'様式3（病院機能）'!O64</f>
        <v>○</v>
      </c>
    </row>
    <row r="148" spans="1:5" x14ac:dyDescent="0.15">
      <c r="A148">
        <f>+'様式3（病院機能）'!L65</f>
        <v>65</v>
      </c>
      <c r="B148" t="str">
        <f>+'様式3（病院機能）'!I65</f>
        <v>A'</v>
      </c>
      <c r="C148" t="str">
        <f>+'様式3（病院機能）'!M65</f>
        <v>✔</v>
      </c>
      <c r="D148">
        <f>+'様式3（病院機能）'!J65</f>
        <v>11</v>
      </c>
      <c r="E148">
        <f>+'様式3（病院機能）'!O65</f>
        <v>0</v>
      </c>
    </row>
    <row r="149" spans="1:5" x14ac:dyDescent="0.15">
      <c r="A149">
        <f>+'様式3（病院機能）'!L66</f>
        <v>66</v>
      </c>
      <c r="B149" t="str">
        <f>+'様式3（病院機能）'!I66</f>
        <v>B</v>
      </c>
      <c r="C149" t="str">
        <f>+'様式3（病院機能）'!M66</f>
        <v>✔</v>
      </c>
      <c r="D149">
        <f>+'様式3（病院機能）'!J66</f>
        <v>11</v>
      </c>
      <c r="E149">
        <f>+'様式3（病院機能）'!O66</f>
        <v>0</v>
      </c>
    </row>
    <row r="150" spans="1:5" x14ac:dyDescent="0.15">
      <c r="A150">
        <f>+'様式3（病院機能）'!L67</f>
        <v>67</v>
      </c>
      <c r="B150" t="str">
        <f>+'様式3（病院機能）'!I67</f>
        <v>B</v>
      </c>
      <c r="C150" t="str">
        <f>+'様式3（病院機能）'!M67</f>
        <v>✔</v>
      </c>
      <c r="D150">
        <f>+'様式3（病院機能）'!J67</f>
        <v>11</v>
      </c>
      <c r="E150">
        <f>+'様式3（病院機能）'!O67</f>
        <v>0</v>
      </c>
    </row>
    <row r="151" spans="1:5" x14ac:dyDescent="0.15">
      <c r="A151">
        <f>+'様式3（病院機能）'!L68</f>
        <v>68</v>
      </c>
      <c r="B151" t="str">
        <f>+'様式3（病院機能）'!I68</f>
        <v>A</v>
      </c>
      <c r="C151" t="str">
        <f>+'様式3（病院機能）'!M68</f>
        <v>✔</v>
      </c>
      <c r="D151">
        <f>+'様式3（病院機能）'!J68</f>
        <v>4</v>
      </c>
      <c r="E151" t="str">
        <f>+'様式3（病院機能）'!O68</f>
        <v>○</v>
      </c>
    </row>
    <row r="152" spans="1:5" x14ac:dyDescent="0.15">
      <c r="A152">
        <f>+'様式3（病院機能）'!L69</f>
        <v>69</v>
      </c>
      <c r="B152" t="str">
        <f>+'様式3（病院機能）'!I69</f>
        <v>-</v>
      </c>
      <c r="C152" t="str">
        <f>+'様式3（病院機能）'!M69</f>
        <v>✔</v>
      </c>
      <c r="D152">
        <f>+'様式3（病院機能）'!J69</f>
        <v>3</v>
      </c>
      <c r="E152">
        <f>+'様式3（病院機能）'!O69</f>
        <v>0</v>
      </c>
    </row>
    <row r="153" spans="1:5" x14ac:dyDescent="0.15">
      <c r="A153">
        <f>+'様式3（病院機能）'!L70</f>
        <v>70</v>
      </c>
      <c r="B153" t="str">
        <f>+'様式3（病院機能）'!I70</f>
        <v>A</v>
      </c>
      <c r="C153" t="str">
        <f>+'様式3（病院機能）'!M70</f>
        <v>✔</v>
      </c>
      <c r="D153">
        <f>+'様式3（病院機能）'!J70</f>
        <v>5</v>
      </c>
      <c r="E153" t="str">
        <f>+'様式3（病院機能）'!O70</f>
        <v>○</v>
      </c>
    </row>
    <row r="154" spans="1:5" x14ac:dyDescent="0.15">
      <c r="A154">
        <f>+'様式3（病院機能）'!L72</f>
        <v>72</v>
      </c>
      <c r="B154" t="str">
        <f>+'様式3（病院機能）'!I72</f>
        <v>-</v>
      </c>
      <c r="C154" t="str">
        <f>+'様式3（病院機能）'!M72</f>
        <v>✔</v>
      </c>
      <c r="D154">
        <f>+'様式3（病院機能）'!J72</f>
        <v>5</v>
      </c>
      <c r="E154">
        <f>+'様式3（病院機能）'!O72</f>
        <v>0</v>
      </c>
    </row>
    <row r="155" spans="1:5" x14ac:dyDescent="0.15">
      <c r="A155">
        <f>+'様式3（病院機能）'!L73</f>
        <v>73</v>
      </c>
      <c r="B155" t="str">
        <f>+'様式3（病院機能）'!I73</f>
        <v>A</v>
      </c>
      <c r="C155" t="str">
        <f>+'様式3（病院機能）'!M73</f>
        <v>✔</v>
      </c>
      <c r="D155">
        <f>+'様式3（病院機能）'!J73</f>
        <v>1</v>
      </c>
      <c r="E155" t="str">
        <f>+'様式3（病院機能）'!O73</f>
        <v>○</v>
      </c>
    </row>
    <row r="156" spans="1:5" x14ac:dyDescent="0.15">
      <c r="A156">
        <f>+'様式3（病院機能）'!L75</f>
        <v>75</v>
      </c>
      <c r="B156" t="str">
        <f>+'様式3（病院機能）'!I75</f>
        <v>－</v>
      </c>
      <c r="C156" t="str">
        <f>+'様式3（病院機能）'!M75</f>
        <v>✔</v>
      </c>
      <c r="D156">
        <f>+'様式3（病院機能）'!J75</f>
        <v>1</v>
      </c>
      <c r="E156">
        <f>+'様式3（病院機能）'!O75</f>
        <v>0</v>
      </c>
    </row>
    <row r="157" spans="1:5" x14ac:dyDescent="0.15">
      <c r="A157" t="e">
        <f>+'様式3（病院機能）'!#REF!</f>
        <v>#REF!</v>
      </c>
      <c r="B157" t="e">
        <f>+'様式3（病院機能）'!#REF!</f>
        <v>#REF!</v>
      </c>
      <c r="C157" t="e">
        <f>+'様式3（病院機能）'!#REF!</f>
        <v>#REF!</v>
      </c>
      <c r="D157" t="e">
        <f>+'様式3（病院機能）'!#REF!</f>
        <v>#REF!</v>
      </c>
      <c r="E157" t="e">
        <f>+'様式3（病院機能）'!#REF!</f>
        <v>#REF!</v>
      </c>
    </row>
    <row r="158" spans="1:5" x14ac:dyDescent="0.15">
      <c r="A158" t="e">
        <f>+'様式3（病院機能）'!#REF!</f>
        <v>#REF!</v>
      </c>
      <c r="B158" t="e">
        <f>+'様式3（病院機能）'!#REF!</f>
        <v>#REF!</v>
      </c>
      <c r="C158" t="e">
        <f>+'様式3（病院機能）'!#REF!</f>
        <v>#REF!</v>
      </c>
      <c r="D158" t="e">
        <f>+'様式3（病院機能）'!#REF!</f>
        <v>#REF!</v>
      </c>
      <c r="E158" t="e">
        <f>+'様式3（病院機能）'!#REF!</f>
        <v>#REF!</v>
      </c>
    </row>
    <row r="159" spans="1:5" x14ac:dyDescent="0.15">
      <c r="A159" t="e">
        <f>+'様式3（病院機能）'!#REF!</f>
        <v>#REF!</v>
      </c>
      <c r="B159" t="e">
        <f>+'様式3（病院機能）'!#REF!</f>
        <v>#REF!</v>
      </c>
      <c r="C159" t="e">
        <f>+'様式3（病院機能）'!#REF!</f>
        <v>#REF!</v>
      </c>
      <c r="D159" t="e">
        <f>+'様式3（病院機能）'!#REF!</f>
        <v>#REF!</v>
      </c>
      <c r="E159" t="e">
        <f>+'様式3（病院機能）'!#REF!</f>
        <v>#REF!</v>
      </c>
    </row>
    <row r="160" spans="1:5" x14ac:dyDescent="0.15">
      <c r="A160" t="e">
        <f>+'様式3（病院機能）'!#REF!</f>
        <v>#REF!</v>
      </c>
      <c r="B160" t="e">
        <f>+'様式3（病院機能）'!#REF!</f>
        <v>#REF!</v>
      </c>
      <c r="C160" t="e">
        <f>+'様式3（病院機能）'!#REF!</f>
        <v>#REF!</v>
      </c>
      <c r="D160" t="e">
        <f>+'様式3（病院機能）'!#REF!</f>
        <v>#REF!</v>
      </c>
      <c r="E160" t="e">
        <f>+'様式3（病院機能）'!#REF!</f>
        <v>#REF!</v>
      </c>
    </row>
    <row r="161" spans="1:5" x14ac:dyDescent="0.15">
      <c r="A161" t="e">
        <f>+'様式3（病院機能）'!#REF!</f>
        <v>#REF!</v>
      </c>
      <c r="B161" t="e">
        <f>+'様式3（病院機能）'!#REF!</f>
        <v>#REF!</v>
      </c>
      <c r="C161" t="e">
        <f>+'様式3（病院機能）'!#REF!</f>
        <v>#REF!</v>
      </c>
      <c r="D161" t="e">
        <f>+'様式3（病院機能）'!#REF!</f>
        <v>#REF!</v>
      </c>
      <c r="E161" t="e">
        <f>+'様式3（病院機能）'!#REF!</f>
        <v>#REF!</v>
      </c>
    </row>
    <row r="162" spans="1:5" x14ac:dyDescent="0.15">
      <c r="A162" t="e">
        <f>+'様式3（病院機能）'!#REF!</f>
        <v>#REF!</v>
      </c>
      <c r="B162" t="e">
        <f>+'様式3（病院機能）'!#REF!</f>
        <v>#REF!</v>
      </c>
      <c r="C162" t="e">
        <f>+'様式3（病院機能）'!#REF!</f>
        <v>#REF!</v>
      </c>
      <c r="D162" t="e">
        <f>+'様式3（病院機能）'!#REF!</f>
        <v>#REF!</v>
      </c>
      <c r="E162" t="e">
        <f>+'様式3（病院機能）'!#REF!</f>
        <v>#REF!</v>
      </c>
    </row>
    <row r="163" spans="1:5" x14ac:dyDescent="0.15">
      <c r="A163" t="e">
        <f>+'様式3（病院機能）'!#REF!</f>
        <v>#REF!</v>
      </c>
      <c r="B163" t="e">
        <f>+'様式3（病院機能）'!#REF!</f>
        <v>#REF!</v>
      </c>
      <c r="C163" t="e">
        <f>+'様式3（病院機能）'!#REF!</f>
        <v>#REF!</v>
      </c>
      <c r="D163" t="e">
        <f>+'様式3（病院機能）'!#REF!</f>
        <v>#REF!</v>
      </c>
      <c r="E163" t="e">
        <f>+'様式3（病院機能）'!#REF!</f>
        <v>#REF!</v>
      </c>
    </row>
    <row r="164" spans="1:5" x14ac:dyDescent="0.15">
      <c r="A164" t="e">
        <f>+'様式3（病院機能）'!#REF!</f>
        <v>#REF!</v>
      </c>
      <c r="B164" t="e">
        <f>+'様式3（病院機能）'!#REF!</f>
        <v>#REF!</v>
      </c>
      <c r="C164" t="e">
        <f>+'様式3（病院機能）'!#REF!</f>
        <v>#REF!</v>
      </c>
      <c r="D164" t="e">
        <f>+'様式3（病院機能）'!#REF!</f>
        <v>#REF!</v>
      </c>
      <c r="E164" t="e">
        <f>+'様式3（病院機能）'!#REF!</f>
        <v>#REF!</v>
      </c>
    </row>
    <row r="165" spans="1:5" x14ac:dyDescent="0.15">
      <c r="A165" t="e">
        <f>+'様式3（病院機能）'!#REF!</f>
        <v>#REF!</v>
      </c>
      <c r="B165" t="e">
        <f>+'様式3（病院機能）'!#REF!</f>
        <v>#REF!</v>
      </c>
      <c r="C165" t="e">
        <f>+'様式3（病院機能）'!#REF!</f>
        <v>#REF!</v>
      </c>
      <c r="D165" t="e">
        <f>+'様式3（病院機能）'!#REF!</f>
        <v>#REF!</v>
      </c>
      <c r="E165" t="e">
        <f>+'様式3（病院機能）'!#REF!</f>
        <v>#REF!</v>
      </c>
    </row>
    <row r="166" spans="1:5" x14ac:dyDescent="0.15">
      <c r="A166" t="e">
        <f>+'様式3（病院機能）'!#REF!</f>
        <v>#REF!</v>
      </c>
      <c r="B166" t="e">
        <f>+'様式3（病院機能）'!#REF!</f>
        <v>#REF!</v>
      </c>
      <c r="C166" t="e">
        <f>+'様式3（病院機能）'!#REF!</f>
        <v>#REF!</v>
      </c>
      <c r="D166" t="e">
        <f>+'様式3（病院機能）'!#REF!</f>
        <v>#REF!</v>
      </c>
      <c r="E166" t="e">
        <f>+'様式3（病院機能）'!#REF!</f>
        <v>#REF!</v>
      </c>
    </row>
    <row r="167" spans="1:5" x14ac:dyDescent="0.15">
      <c r="A167">
        <f>+'様式3（病院機能）'!L78</f>
        <v>78</v>
      </c>
      <c r="B167" t="str">
        <f>+'様式3（病院機能）'!I78</f>
        <v>-</v>
      </c>
      <c r="C167" t="str">
        <f>+'様式3（病院機能）'!M78</f>
        <v>✔</v>
      </c>
      <c r="D167">
        <f>+'様式3（病院機能）'!J78</f>
        <v>4</v>
      </c>
      <c r="E167">
        <f>+'様式3（病院機能）'!O78</f>
        <v>0</v>
      </c>
    </row>
    <row r="168" spans="1:5" x14ac:dyDescent="0.15">
      <c r="A168">
        <f>+'様式3（病院機能）'!L79</f>
        <v>79</v>
      </c>
      <c r="B168" t="str">
        <f>+'様式3（病院機能）'!I79</f>
        <v>A</v>
      </c>
      <c r="C168" t="str">
        <f>+'様式3（病院機能）'!M79</f>
        <v>✔</v>
      </c>
      <c r="D168">
        <f>+'様式3（病院機能）'!J79</f>
        <v>1</v>
      </c>
      <c r="E168" t="str">
        <f>+'様式3（病院機能）'!O79</f>
        <v>○</v>
      </c>
    </row>
    <row r="169" spans="1:5" x14ac:dyDescent="0.15">
      <c r="A169">
        <f>+'様式3（病院機能）'!L80</f>
        <v>80</v>
      </c>
      <c r="B169" t="str">
        <f>+'様式3（病院機能）'!I80</f>
        <v>A'</v>
      </c>
      <c r="C169" t="str">
        <f>+'様式3（病院機能）'!M80</f>
        <v>✔</v>
      </c>
      <c r="D169">
        <f>+'様式3（病院機能）'!J80</f>
        <v>1</v>
      </c>
      <c r="E169">
        <f>+'様式3（病院機能）'!O80</f>
        <v>0</v>
      </c>
    </row>
    <row r="170" spans="1:5" x14ac:dyDescent="0.15">
      <c r="A170">
        <f>+'様式3（病院機能）'!L81</f>
        <v>81</v>
      </c>
      <c r="B170" t="str">
        <f>+'様式3（病院機能）'!I81</f>
        <v>A</v>
      </c>
      <c r="C170" t="str">
        <f>+'様式3（病院機能）'!M81</f>
        <v>✔</v>
      </c>
      <c r="D170">
        <f>+'様式3（病院機能）'!J81</f>
        <v>1</v>
      </c>
      <c r="E170" t="str">
        <f>+'様式3（病院機能）'!O81</f>
        <v>○</v>
      </c>
    </row>
    <row r="171" spans="1:5" x14ac:dyDescent="0.15">
      <c r="A171">
        <f>+'様式3（病院機能）'!L82</f>
        <v>82</v>
      </c>
      <c r="B171">
        <f>+'様式3（病院機能）'!I82</f>
        <v>0</v>
      </c>
      <c r="C171">
        <f>+'様式3（病院機能）'!M82</f>
        <v>0</v>
      </c>
      <c r="D171">
        <f>+'様式3（病院機能）'!J82</f>
        <v>0</v>
      </c>
      <c r="E171">
        <f>+'様式3（病院機能）'!O82</f>
        <v>0</v>
      </c>
    </row>
    <row r="172" spans="1:5" x14ac:dyDescent="0.15">
      <c r="A172">
        <f>+'様式3（病院機能）'!L83</f>
        <v>83</v>
      </c>
      <c r="B172" t="str">
        <f>+'様式3（病院機能）'!I83</f>
        <v>A</v>
      </c>
      <c r="C172" t="str">
        <f>+'様式3（病院機能）'!M83</f>
        <v>✔</v>
      </c>
      <c r="D172">
        <f>+'様式3（病院機能）'!J83</f>
        <v>4</v>
      </c>
      <c r="E172" t="str">
        <f>+'様式3（病院機能）'!O83</f>
        <v>○</v>
      </c>
    </row>
    <row r="173" spans="1:5" x14ac:dyDescent="0.15">
      <c r="A173">
        <f>+'様式3（病院機能）'!L84</f>
        <v>84</v>
      </c>
      <c r="B173" t="str">
        <f>+'様式3（病院機能）'!I84</f>
        <v>-</v>
      </c>
      <c r="C173" t="str">
        <f>+'様式3（病院機能）'!M84</f>
        <v>✔</v>
      </c>
      <c r="D173">
        <f>+'様式3（病院機能）'!J84</f>
        <v>4</v>
      </c>
      <c r="E173">
        <f>+'様式3（病院機能）'!O84</f>
        <v>0</v>
      </c>
    </row>
    <row r="174" spans="1:5" x14ac:dyDescent="0.15">
      <c r="A174">
        <f>+'様式3（病院機能）'!L85</f>
        <v>85</v>
      </c>
      <c r="B174" t="str">
        <f>+'様式3（病院機能）'!I85</f>
        <v>A</v>
      </c>
      <c r="C174" t="str">
        <f>+'様式3（病院機能）'!M85</f>
        <v>✔</v>
      </c>
      <c r="D174">
        <f>+'様式3（病院機能）'!J85</f>
        <v>4</v>
      </c>
      <c r="E174" t="str">
        <f>+'様式3（病院機能）'!O85</f>
        <v>○</v>
      </c>
    </row>
    <row r="175" spans="1:5" x14ac:dyDescent="0.15">
      <c r="A175">
        <f>+'様式3（病院機能）'!L86</f>
        <v>86</v>
      </c>
      <c r="B175" t="str">
        <f>+'様式3（病院機能）'!I86</f>
        <v>-</v>
      </c>
      <c r="C175" t="str">
        <f>+'様式3（病院機能）'!M86</f>
        <v>✔</v>
      </c>
      <c r="D175">
        <f>+'様式3（病院機能）'!J86</f>
        <v>4</v>
      </c>
      <c r="E175">
        <f>+'様式3（病院機能）'!O86</f>
        <v>0</v>
      </c>
    </row>
    <row r="176" spans="1:5" x14ac:dyDescent="0.15">
      <c r="A176">
        <f>+'様式3（病院機能）'!L87</f>
        <v>87</v>
      </c>
      <c r="B176" t="str">
        <f>+'様式3（病院機能）'!I87</f>
        <v>-</v>
      </c>
      <c r="C176" t="str">
        <f>+'様式3（病院機能）'!M87</f>
        <v>✔</v>
      </c>
      <c r="D176">
        <f>+'様式3（病院機能）'!J87</f>
        <v>12</v>
      </c>
      <c r="E176">
        <f>+'様式3（病院機能）'!O87</f>
        <v>0</v>
      </c>
    </row>
    <row r="177" spans="1:5" x14ac:dyDescent="0.15">
      <c r="A177">
        <f>+'様式3（病院機能）'!L88</f>
        <v>88</v>
      </c>
      <c r="B177" t="str">
        <f>+'様式3（病院機能）'!I88</f>
        <v>A</v>
      </c>
      <c r="C177" t="str">
        <f>+'様式3（病院機能）'!M88</f>
        <v>✔</v>
      </c>
      <c r="D177">
        <f>+'様式3（病院機能）'!J88</f>
        <v>10</v>
      </c>
      <c r="E177" t="str">
        <f>+'様式3（病院機能）'!O88</f>
        <v>○</v>
      </c>
    </row>
    <row r="178" spans="1:5" x14ac:dyDescent="0.15">
      <c r="A178">
        <f>+'様式3（病院機能）'!L89</f>
        <v>89</v>
      </c>
      <c r="B178" t="str">
        <f>+'様式3（病院機能）'!I89</f>
        <v>-</v>
      </c>
      <c r="C178" t="str">
        <f>+'様式3（病院機能）'!M89</f>
        <v>✔</v>
      </c>
      <c r="D178">
        <f>+'様式3（病院機能）'!J89</f>
        <v>6</v>
      </c>
      <c r="E178">
        <f>+'様式3（病院機能）'!O89</f>
        <v>0</v>
      </c>
    </row>
    <row r="179" spans="1:5" x14ac:dyDescent="0.15">
      <c r="A179">
        <f>+'様式3（病院機能）'!L90</f>
        <v>90</v>
      </c>
      <c r="B179" t="str">
        <f>+'様式3（病院機能）'!I90</f>
        <v>A</v>
      </c>
      <c r="C179" t="str">
        <f>+'様式3（病院機能）'!M90</f>
        <v>✔</v>
      </c>
      <c r="D179">
        <f>+'様式3（病院機能）'!J90</f>
        <v>6</v>
      </c>
      <c r="E179" t="str">
        <f>+'様式3（病院機能）'!O90</f>
        <v>○</v>
      </c>
    </row>
    <row r="180" spans="1:5" x14ac:dyDescent="0.15">
      <c r="A180">
        <f>+'様式3（病院機能）'!L91</f>
        <v>91</v>
      </c>
      <c r="B180" t="str">
        <f>+'様式3（病院機能）'!I91</f>
        <v>B</v>
      </c>
      <c r="C180" t="str">
        <f>+'様式3（病院機能）'!M91</f>
        <v>✔</v>
      </c>
      <c r="D180">
        <f>+'様式3（病院機能）'!J91</f>
        <v>3</v>
      </c>
      <c r="E180">
        <f>+'様式3（病院機能）'!O91</f>
        <v>0</v>
      </c>
    </row>
    <row r="181" spans="1:5" x14ac:dyDescent="0.15">
      <c r="A181">
        <f>+'様式3（病院機能）'!L92</f>
        <v>92</v>
      </c>
      <c r="B181" t="str">
        <f>+'様式3（病院機能）'!I92</f>
        <v>B</v>
      </c>
      <c r="C181" t="str">
        <f>+'様式3（病院機能）'!M92</f>
        <v>✔</v>
      </c>
      <c r="D181">
        <f>+'様式3（病院機能）'!J92</f>
        <v>2</v>
      </c>
      <c r="E181">
        <f>+'様式3（病院機能）'!O92</f>
        <v>0</v>
      </c>
    </row>
    <row r="182" spans="1:5" x14ac:dyDescent="0.15">
      <c r="A182">
        <f>+'様式3（病院機能）'!L93</f>
        <v>93</v>
      </c>
      <c r="B182" t="str">
        <f>+'様式3（病院機能）'!I93</f>
        <v>B</v>
      </c>
      <c r="C182" t="str">
        <f>+'様式3（病院機能）'!M93</f>
        <v>✔</v>
      </c>
      <c r="D182">
        <f>+'様式3（病院機能）'!J93</f>
        <v>4</v>
      </c>
      <c r="E182">
        <f>+'様式3（病院機能）'!O93</f>
        <v>0</v>
      </c>
    </row>
    <row r="183" spans="1:5" x14ac:dyDescent="0.15">
      <c r="A183">
        <f>+'様式3（病院機能）'!L94</f>
        <v>94</v>
      </c>
      <c r="B183" t="str">
        <f>+'様式3（病院機能）'!I94</f>
        <v>A</v>
      </c>
      <c r="C183" t="str">
        <f>+'様式3（病院機能）'!M94</f>
        <v>✔</v>
      </c>
      <c r="D183">
        <f>+'様式3（病院機能）'!J94</f>
        <v>5</v>
      </c>
      <c r="E183" t="str">
        <f>+'様式3（病院機能）'!O94</f>
        <v>○</v>
      </c>
    </row>
    <row r="184" spans="1:5" x14ac:dyDescent="0.15">
      <c r="A184">
        <f>+'様式3（病院機能）'!L95</f>
        <v>95</v>
      </c>
      <c r="B184" t="str">
        <f>+'様式3（病院機能）'!I95</f>
        <v>B</v>
      </c>
      <c r="C184" t="str">
        <f>+'様式3（病院機能）'!M95</f>
        <v>✔</v>
      </c>
      <c r="D184">
        <f>+'様式3（病院機能）'!J95</f>
        <v>2</v>
      </c>
      <c r="E184">
        <f>+'様式3（病院機能）'!O95</f>
        <v>0</v>
      </c>
    </row>
    <row r="185" spans="1:5" x14ac:dyDescent="0.15">
      <c r="A185">
        <f>+'様式3（病院機能）'!L96</f>
        <v>96</v>
      </c>
      <c r="B185">
        <f>+'様式3（病院機能）'!I96</f>
        <v>0</v>
      </c>
      <c r="C185">
        <f>+'様式3（病院機能）'!M96</f>
        <v>0</v>
      </c>
      <c r="D185">
        <f>+'様式3（病院機能）'!J96</f>
        <v>0</v>
      </c>
      <c r="E185">
        <f>+'様式3（病院機能）'!O96</f>
        <v>0</v>
      </c>
    </row>
    <row r="186" spans="1:5" x14ac:dyDescent="0.15">
      <c r="A186">
        <f>+'様式3（病院機能）'!L97</f>
        <v>97</v>
      </c>
      <c r="B186" t="str">
        <f>+'様式3（病院機能）'!I97</f>
        <v>A</v>
      </c>
      <c r="C186" t="str">
        <f>+'様式3（病院機能）'!M97</f>
        <v>✔</v>
      </c>
      <c r="D186">
        <f>+'様式3（病院機能）'!J97</f>
        <v>20</v>
      </c>
      <c r="E186" t="str">
        <f>+'様式3（病院機能）'!O97</f>
        <v>○</v>
      </c>
    </row>
    <row r="187" spans="1:5" x14ac:dyDescent="0.15">
      <c r="A187">
        <f>+'様式3（病院機能）'!L98</f>
        <v>98</v>
      </c>
      <c r="B187">
        <f>+'様式3（病院機能）'!I98</f>
        <v>0</v>
      </c>
      <c r="C187">
        <f>+'様式3（病院機能）'!M98</f>
        <v>0</v>
      </c>
      <c r="D187">
        <f>+'様式3（病院機能）'!J98</f>
        <v>0</v>
      </c>
      <c r="E187">
        <f>+'様式3（病院機能）'!O98</f>
        <v>0</v>
      </c>
    </row>
    <row r="188" spans="1:5" x14ac:dyDescent="0.15">
      <c r="A188">
        <f>+'様式3（病院機能）'!L99</f>
        <v>99</v>
      </c>
      <c r="B188" t="str">
        <f>+'様式3（病院機能）'!I99</f>
        <v>-</v>
      </c>
      <c r="C188" t="str">
        <f>+'様式3（病院機能）'!M99</f>
        <v>✔</v>
      </c>
      <c r="D188">
        <f>+'様式3（病院機能）'!J99</f>
        <v>19</v>
      </c>
      <c r="E188" t="str">
        <f>+'様式3（病院機能）'!O99</f>
        <v/>
      </c>
    </row>
    <row r="189" spans="1:5" x14ac:dyDescent="0.15">
      <c r="A189">
        <f>+'様式3（病院機能）'!L100</f>
        <v>100</v>
      </c>
      <c r="B189" t="str">
        <f>+'様式3（病院機能）'!I100</f>
        <v>-</v>
      </c>
      <c r="C189" t="str">
        <f>+'様式3（病院機能）'!M100</f>
        <v>✔</v>
      </c>
      <c r="D189">
        <f>+'様式3（病院機能）'!J100</f>
        <v>12</v>
      </c>
      <c r="E189" t="str">
        <f>+'様式3（病院機能）'!O100</f>
        <v/>
      </c>
    </row>
    <row r="190" spans="1:5" x14ac:dyDescent="0.15">
      <c r="A190">
        <f>+'様式3（病院機能）'!L101</f>
        <v>101</v>
      </c>
      <c r="B190" t="str">
        <f>+'様式3（病院機能）'!I101</f>
        <v>A</v>
      </c>
      <c r="C190" t="str">
        <f>+'様式3（病院機能）'!M101</f>
        <v>✔</v>
      </c>
      <c r="D190">
        <f>+'様式3（病院機能）'!J101</f>
        <v>15</v>
      </c>
      <c r="E190" t="str">
        <f>+'様式3（病院機能）'!O101</f>
        <v>○</v>
      </c>
    </row>
    <row r="191" spans="1:5" x14ac:dyDescent="0.15">
      <c r="A191">
        <f>+'様式3（病院機能）'!L103</f>
        <v>103</v>
      </c>
      <c r="B191" t="str">
        <f>+'様式3（病院機能）'!I103</f>
        <v>A</v>
      </c>
      <c r="C191" t="str">
        <f>+'様式3（病院機能）'!M103</f>
        <v>✔</v>
      </c>
      <c r="D191">
        <f>+'様式3（病院機能）'!J103</f>
        <v>7</v>
      </c>
      <c r="E191" t="str">
        <f>+'様式3（病院機能）'!O103</f>
        <v>○</v>
      </c>
    </row>
    <row r="192" spans="1:5" x14ac:dyDescent="0.15">
      <c r="A192">
        <f>+'様式3（病院機能）'!L105</f>
        <v>105</v>
      </c>
      <c r="B192" t="str">
        <f>+'様式3（病院機能）'!I105</f>
        <v>A</v>
      </c>
      <c r="C192" t="str">
        <f>+'様式3（病院機能）'!M105</f>
        <v>✔</v>
      </c>
      <c r="D192">
        <f>+'様式3（病院機能）'!J105</f>
        <v>4</v>
      </c>
      <c r="E192" t="str">
        <f>+'様式3（病院機能）'!O105</f>
        <v>○</v>
      </c>
    </row>
    <row r="193" spans="1:5" x14ac:dyDescent="0.15">
      <c r="A193">
        <f>+'様式3（病院機能）'!L106</f>
        <v>106</v>
      </c>
      <c r="B193" t="str">
        <f>+'様式3（病院機能）'!I106</f>
        <v>-</v>
      </c>
      <c r="C193" t="str">
        <f>+'様式3（病院機能）'!M106</f>
        <v>✔</v>
      </c>
      <c r="D193">
        <f>+'様式3（病院機能）'!J106</f>
        <v>2</v>
      </c>
      <c r="E193" t="str">
        <f>+'様式3（病院機能）'!O106</f>
        <v/>
      </c>
    </row>
    <row r="194" spans="1:5" x14ac:dyDescent="0.15">
      <c r="A194">
        <f>+'様式3（病院機能）'!L107</f>
        <v>107</v>
      </c>
      <c r="B194" t="str">
        <f>+'様式3（病院機能）'!I107</f>
        <v>-</v>
      </c>
      <c r="C194" t="str">
        <f>+'様式3（病院機能）'!M107</f>
        <v>✔</v>
      </c>
      <c r="D194">
        <f>+'様式3（病院機能）'!J107</f>
        <v>1</v>
      </c>
      <c r="E194">
        <f>+'様式3（病院機能）'!O107</f>
        <v>0</v>
      </c>
    </row>
    <row r="195" spans="1:5" x14ac:dyDescent="0.15">
      <c r="A195">
        <f>+'様式3（病院機能）'!L108</f>
        <v>108</v>
      </c>
      <c r="B195" t="str">
        <f>+'様式3（病院機能）'!I108</f>
        <v>-</v>
      </c>
      <c r="C195" t="str">
        <f>+'様式3（病院機能）'!M108</f>
        <v>✔</v>
      </c>
      <c r="D195">
        <f>+'様式3（病院機能）'!J108</f>
        <v>1</v>
      </c>
      <c r="E195">
        <f>+'様式3（病院機能）'!O108</f>
        <v>0</v>
      </c>
    </row>
    <row r="196" spans="1:5" x14ac:dyDescent="0.15">
      <c r="A196">
        <f>+'様式3（病院機能）'!L109</f>
        <v>109</v>
      </c>
      <c r="B196" t="str">
        <f>+'様式3（病院機能）'!I109</f>
        <v>A</v>
      </c>
      <c r="C196" t="str">
        <f>+'様式3（病院機能）'!M109</f>
        <v>✔</v>
      </c>
      <c r="D196">
        <f>+'様式3（病院機能）'!J109</f>
        <v>2</v>
      </c>
      <c r="E196" t="str">
        <f>+'様式3（病院機能）'!O109</f>
        <v>○</v>
      </c>
    </row>
    <row r="197" spans="1:5" x14ac:dyDescent="0.15">
      <c r="A197">
        <f>+'様式3（病院機能）'!L110</f>
        <v>110</v>
      </c>
      <c r="B197">
        <f>+'様式3（病院機能）'!I110</f>
        <v>0</v>
      </c>
      <c r="C197">
        <f>+'様式3（病院機能）'!M110</f>
        <v>0</v>
      </c>
      <c r="D197">
        <f>+'様式3（病院機能）'!J110</f>
        <v>0</v>
      </c>
      <c r="E197">
        <f>+'様式3（病院機能）'!O110</f>
        <v>0</v>
      </c>
    </row>
    <row r="198" spans="1:5" x14ac:dyDescent="0.15">
      <c r="A198">
        <f>+'様式3（病院機能）'!L111</f>
        <v>111</v>
      </c>
      <c r="B198" t="str">
        <f>+'様式3（病院機能）'!I111</f>
        <v>A</v>
      </c>
      <c r="C198" t="str">
        <f>+'様式3（病院機能）'!M111</f>
        <v>✔</v>
      </c>
      <c r="D198" t="str">
        <f>+'様式3（病院機能）'!J111</f>
        <v>はい</v>
      </c>
      <c r="E198" t="str">
        <f>+'様式3（病院機能）'!O111</f>
        <v>○</v>
      </c>
    </row>
    <row r="199" spans="1:5" x14ac:dyDescent="0.15">
      <c r="A199">
        <f>+'様式3（病院機能）'!L112</f>
        <v>112</v>
      </c>
      <c r="B199" t="str">
        <f>+'様式3（病院機能）'!I112</f>
        <v>A</v>
      </c>
      <c r="C199" t="str">
        <f>+'様式3（病院機能）'!M112</f>
        <v>✔</v>
      </c>
      <c r="D199" t="str">
        <f>+'様式3（病院機能）'!J112</f>
        <v>はい</v>
      </c>
      <c r="E199" t="str">
        <f>+'様式3（病院機能）'!O112</f>
        <v>○</v>
      </c>
    </row>
    <row r="200" spans="1:5" x14ac:dyDescent="0.15">
      <c r="A200">
        <f>+'様式3（病院機能）'!L113</f>
        <v>113</v>
      </c>
      <c r="B200" t="str">
        <f>+'様式3（病院機能）'!I113</f>
        <v>-</v>
      </c>
      <c r="C200" t="str">
        <f>+'様式3（病院機能）'!M113</f>
        <v>✔</v>
      </c>
      <c r="D200">
        <f>+'様式3（病院機能）'!J113</f>
        <v>0</v>
      </c>
      <c r="E200">
        <f>+'様式3（病院機能）'!O113</f>
        <v>0</v>
      </c>
    </row>
    <row r="201" spans="1:5" x14ac:dyDescent="0.15">
      <c r="A201">
        <f>+'様式3（病院機能）'!L114</f>
        <v>114</v>
      </c>
      <c r="B201" t="str">
        <f>+'様式3（病院機能）'!I114</f>
        <v>-</v>
      </c>
      <c r="C201" t="str">
        <f>+'様式3（病院機能）'!M114</f>
        <v>✔</v>
      </c>
      <c r="D201">
        <f>+'様式3（病院機能）'!J114</f>
        <v>10</v>
      </c>
      <c r="E201">
        <f>+'様式3（病院機能）'!O114</f>
        <v>0</v>
      </c>
    </row>
    <row r="202" spans="1:5" x14ac:dyDescent="0.15">
      <c r="A202">
        <f>+'様式3（病院機能）'!L115</f>
        <v>115</v>
      </c>
      <c r="B202" t="str">
        <f>+'様式3（病院機能）'!I115</f>
        <v>B</v>
      </c>
      <c r="C202" t="str">
        <f>+'様式3（病院機能）'!M115</f>
        <v>✔</v>
      </c>
      <c r="D202" t="str">
        <f>+'様式3（病院機能）'!J115</f>
        <v>はい</v>
      </c>
      <c r="E202">
        <f>+'様式3（病院機能）'!O115</f>
        <v>0</v>
      </c>
    </row>
    <row r="203" spans="1:5" x14ac:dyDescent="0.15">
      <c r="A203">
        <f>+'様式3（病院機能）'!L118</f>
        <v>118</v>
      </c>
      <c r="B203">
        <f>+'様式3（病院機能）'!I118</f>
        <v>0</v>
      </c>
      <c r="C203">
        <f>+'様式3（病院機能）'!M118</f>
        <v>0</v>
      </c>
      <c r="D203">
        <f>+'様式3（病院機能）'!J118</f>
        <v>0</v>
      </c>
      <c r="E203">
        <f>+'様式3（病院機能）'!O118</f>
        <v>0</v>
      </c>
    </row>
    <row r="204" spans="1:5" x14ac:dyDescent="0.15">
      <c r="A204">
        <f>+'様式3（病院機能）'!L119</f>
        <v>119</v>
      </c>
      <c r="B204" t="str">
        <f>+'様式3（病院機能）'!I119</f>
        <v>A</v>
      </c>
      <c r="C204" t="str">
        <f>+'様式3（病院機能）'!M119</f>
        <v>✔</v>
      </c>
      <c r="D204" t="str">
        <f>+'様式3（病院機能）'!J119</f>
        <v>はい</v>
      </c>
      <c r="E204" t="str">
        <f>+'様式3（病院機能）'!O119</f>
        <v>○</v>
      </c>
    </row>
    <row r="205" spans="1:5" x14ac:dyDescent="0.15">
      <c r="A205">
        <f>+'様式3（病院機能）'!L120</f>
        <v>120</v>
      </c>
      <c r="B205" t="str">
        <f>+'様式3（病院機能）'!I120</f>
        <v>A</v>
      </c>
      <c r="C205" t="str">
        <f>+'様式3（病院機能）'!M120</f>
        <v>✔</v>
      </c>
      <c r="D205" t="str">
        <f>+'様式3（病院機能）'!J120</f>
        <v>はい</v>
      </c>
      <c r="E205" t="str">
        <f>+'様式3（病院機能）'!O120</f>
        <v>○</v>
      </c>
    </row>
    <row r="206" spans="1:5" x14ac:dyDescent="0.15">
      <c r="A206">
        <f>+'様式3（病院機能）'!L121</f>
        <v>121</v>
      </c>
      <c r="B206" t="str">
        <f>+'様式3（病院機能）'!I121</f>
        <v>A</v>
      </c>
      <c r="C206" t="str">
        <f>+'様式3（病院機能）'!M121</f>
        <v>✔</v>
      </c>
      <c r="D206" t="str">
        <f>+'様式3（病院機能）'!J121</f>
        <v>はい</v>
      </c>
      <c r="E206" t="str">
        <f>+'様式3（病院機能）'!O121</f>
        <v>○</v>
      </c>
    </row>
    <row r="207" spans="1:5" x14ac:dyDescent="0.15">
      <c r="A207">
        <f>+'様式3（病院機能）'!L122</f>
        <v>122</v>
      </c>
      <c r="B207">
        <f>+'様式3（病院機能）'!I122</f>
        <v>0</v>
      </c>
      <c r="C207">
        <f>+'様式3（病院機能）'!M122</f>
        <v>0</v>
      </c>
      <c r="D207" t="str">
        <f>+'様式3（病院機能）'!J122</f>
        <v>別紙1
別紙7</v>
      </c>
      <c r="E207">
        <f>+'様式3（病院機能）'!O122</f>
        <v>0</v>
      </c>
    </row>
    <row r="208" spans="1:5" x14ac:dyDescent="0.15">
      <c r="A208">
        <f>+'様式3（病院機能）'!L123</f>
        <v>123</v>
      </c>
      <c r="B208">
        <f>+'様式3（病院機能）'!I123</f>
        <v>0</v>
      </c>
      <c r="C208">
        <f>+'様式3（病院機能）'!M123</f>
        <v>0</v>
      </c>
      <c r="D208">
        <f>+'様式3（病院機能）'!J123</f>
        <v>0</v>
      </c>
      <c r="E208">
        <f>+'様式3（病院機能）'!O123</f>
        <v>0</v>
      </c>
    </row>
    <row r="209" spans="1:5" x14ac:dyDescent="0.15">
      <c r="A209">
        <f>+'様式3（病院機能）'!L124</f>
        <v>124</v>
      </c>
      <c r="B209" t="str">
        <f>+'様式3（病院機能）'!I124</f>
        <v>A</v>
      </c>
      <c r="C209" t="str">
        <f>+'様式3（病院機能）'!M124</f>
        <v>✔</v>
      </c>
      <c r="D209" t="str">
        <f>+'様式3（病院機能）'!J124</f>
        <v>はい</v>
      </c>
      <c r="E209" t="str">
        <f>+'様式3（病院機能）'!O124</f>
        <v>○</v>
      </c>
    </row>
    <row r="210" spans="1:5" x14ac:dyDescent="0.15">
      <c r="A210">
        <f>+'様式3（病院機能）'!L125</f>
        <v>125</v>
      </c>
      <c r="B210" t="str">
        <f>+'様式3（病院機能）'!I125</f>
        <v>A</v>
      </c>
      <c r="C210" t="str">
        <f>+'様式3（病院機能）'!M125</f>
        <v>✔</v>
      </c>
      <c r="D210" t="str">
        <f>+'様式3（病院機能）'!J125</f>
        <v>はい</v>
      </c>
      <c r="E210" t="str">
        <f>+'様式3（病院機能）'!O125</f>
        <v>○</v>
      </c>
    </row>
    <row r="211" spans="1:5" x14ac:dyDescent="0.15">
      <c r="A211">
        <f>+'様式3（病院機能）'!L126</f>
        <v>126</v>
      </c>
      <c r="B211" t="str">
        <f>+'様式3（病院機能）'!I126</f>
        <v>-</v>
      </c>
      <c r="C211" t="str">
        <f>+'様式3（病院機能）'!M126</f>
        <v>✔</v>
      </c>
      <c r="D211" t="str">
        <f>+'様式3（病院機能）'!J126</f>
        <v>はい</v>
      </c>
      <c r="E211">
        <f>+'様式3（病院機能）'!O126</f>
        <v>0</v>
      </c>
    </row>
    <row r="212" spans="1:5" x14ac:dyDescent="0.15">
      <c r="A212">
        <f>+'様式3（病院機能）'!L127</f>
        <v>127</v>
      </c>
      <c r="B212" t="str">
        <f>+'様式3（病院機能）'!I127</f>
        <v>-</v>
      </c>
      <c r="C212" t="str">
        <f>+'様式3（病院機能）'!M127</f>
        <v>✔</v>
      </c>
      <c r="D212" t="str">
        <f>+'様式3（病院機能）'!J127</f>
        <v>はい</v>
      </c>
      <c r="E212">
        <f>+'様式3（病院機能）'!O127</f>
        <v>0</v>
      </c>
    </row>
    <row r="213" spans="1:5" x14ac:dyDescent="0.15">
      <c r="A213">
        <f>+'様式3（病院機能）'!L128</f>
        <v>128</v>
      </c>
      <c r="B213" t="str">
        <f>+'様式3（病院機能）'!I128</f>
        <v>A</v>
      </c>
      <c r="C213" t="str">
        <f>+'様式3（病院機能）'!M128</f>
        <v>✔</v>
      </c>
      <c r="D213" t="str">
        <f>+'様式3（病院機能）'!J128</f>
        <v>はい</v>
      </c>
      <c r="E213" t="str">
        <f>+'様式3（病院機能）'!O128</f>
        <v>○</v>
      </c>
    </row>
    <row r="214" spans="1:5" x14ac:dyDescent="0.15">
      <c r="A214">
        <f>+'様式3（病院機能）'!L129</f>
        <v>129</v>
      </c>
      <c r="B214" t="str">
        <f>+'様式3（病院機能）'!I129</f>
        <v>A</v>
      </c>
      <c r="C214" t="str">
        <f>+'様式3（病院機能）'!M129</f>
        <v>✔</v>
      </c>
      <c r="D214" t="str">
        <f>+'様式3（病院機能）'!J129</f>
        <v>はい</v>
      </c>
      <c r="E214" t="str">
        <f>+'様式3（病院機能）'!O129</f>
        <v>○</v>
      </c>
    </row>
    <row r="215" spans="1:5" x14ac:dyDescent="0.15">
      <c r="A215">
        <f>+'様式3（病院機能）'!L130</f>
        <v>130</v>
      </c>
      <c r="B215" t="str">
        <f>+'様式3（病院機能）'!I130</f>
        <v>B</v>
      </c>
      <c r="C215" t="str">
        <f>+'様式3（病院機能）'!M130</f>
        <v>✔</v>
      </c>
      <c r="D215" t="str">
        <f>+'様式3（病院機能）'!J130</f>
        <v>はい</v>
      </c>
      <c r="E215">
        <f>+'様式3（病院機能）'!O130</f>
        <v>0</v>
      </c>
    </row>
    <row r="216" spans="1:5" x14ac:dyDescent="0.15">
      <c r="A216">
        <f>+'様式3（病院機能）'!L131</f>
        <v>131</v>
      </c>
      <c r="B216" t="str">
        <f>+'様式3（病院機能）'!I131</f>
        <v>A</v>
      </c>
      <c r="C216" t="str">
        <f>+'様式3（病院機能）'!M131</f>
        <v>✔</v>
      </c>
      <c r="D216" t="str">
        <f>+'様式3（病院機能）'!J131</f>
        <v>はい</v>
      </c>
      <c r="E216" t="str">
        <f>+'様式3（病院機能）'!O131</f>
        <v>○</v>
      </c>
    </row>
    <row r="217" spans="1:5" x14ac:dyDescent="0.15">
      <c r="A217">
        <f>+'様式3（病院機能）'!L132</f>
        <v>132</v>
      </c>
      <c r="B217">
        <f>+'様式3（病院機能）'!I132</f>
        <v>0</v>
      </c>
      <c r="C217">
        <f>+'様式3（病院機能）'!M132</f>
        <v>0</v>
      </c>
      <c r="D217" t="str">
        <f>+'様式3（病院機能）'!J132</f>
        <v>別紙8</v>
      </c>
      <c r="E217">
        <f>+'様式3（病院機能）'!O132</f>
        <v>0</v>
      </c>
    </row>
    <row r="218" spans="1:5" x14ac:dyDescent="0.15">
      <c r="A218">
        <f>+'様式3（病院機能）'!L133</f>
        <v>133</v>
      </c>
      <c r="B218">
        <f>+'様式3（病院機能）'!I133</f>
        <v>0</v>
      </c>
      <c r="C218">
        <f>+'様式3（病院機能）'!M133</f>
        <v>0</v>
      </c>
      <c r="D218">
        <f>+'様式3（病院機能）'!J133</f>
        <v>0</v>
      </c>
      <c r="E218">
        <f>+'様式3（病院機能）'!O133</f>
        <v>0</v>
      </c>
    </row>
    <row r="219" spans="1:5" x14ac:dyDescent="0.15">
      <c r="A219">
        <f>+'様式3（病院機能）'!L134</f>
        <v>134</v>
      </c>
      <c r="B219">
        <f>+'様式3（病院機能）'!I134</f>
        <v>0</v>
      </c>
      <c r="C219">
        <f>+'様式3（病院機能）'!M134</f>
        <v>0</v>
      </c>
      <c r="D219">
        <f>+'様式3（病院機能）'!J134</f>
        <v>0</v>
      </c>
      <c r="E219">
        <f>+'様式3（病院機能）'!O134</f>
        <v>0</v>
      </c>
    </row>
    <row r="220" spans="1:5" x14ac:dyDescent="0.15">
      <c r="A220">
        <f>+'様式3（病院機能）'!L135</f>
        <v>135</v>
      </c>
      <c r="B220" t="str">
        <f>+'様式3（病院機能）'!I135</f>
        <v>A</v>
      </c>
      <c r="C220" t="str">
        <f>+'様式3（病院機能）'!M135</f>
        <v>✔</v>
      </c>
      <c r="D220" t="str">
        <f>+'様式3（病院機能）'!J135</f>
        <v>はい</v>
      </c>
      <c r="E220" t="str">
        <f>+'様式3（病院機能）'!O135</f>
        <v>○</v>
      </c>
    </row>
    <row r="221" spans="1:5" x14ac:dyDescent="0.15">
      <c r="A221">
        <f>+'様式3（病院機能）'!L136</f>
        <v>136</v>
      </c>
      <c r="B221" t="str">
        <f>+'様式3（病院機能）'!I136</f>
        <v>A</v>
      </c>
      <c r="C221" t="str">
        <f>+'様式3（病院機能）'!M136</f>
        <v>✔</v>
      </c>
      <c r="D221" t="str">
        <f>+'様式3（病院機能）'!J136</f>
        <v>はい</v>
      </c>
      <c r="E221" t="str">
        <f>+'様式3（病院機能）'!O136</f>
        <v>○</v>
      </c>
    </row>
    <row r="222" spans="1:5" x14ac:dyDescent="0.15">
      <c r="A222">
        <f>+'様式3（病院機能）'!L137</f>
        <v>137</v>
      </c>
      <c r="B222" t="str">
        <f>+'様式3（病院機能）'!I137</f>
        <v>A</v>
      </c>
      <c r="C222" t="str">
        <f>+'様式3（病院機能）'!M137</f>
        <v>✔</v>
      </c>
      <c r="D222" t="str">
        <f>+'様式3（病院機能）'!J137</f>
        <v>はい</v>
      </c>
      <c r="E222" t="str">
        <f>+'様式3（病院機能）'!O137</f>
        <v>○</v>
      </c>
    </row>
    <row r="223" spans="1:5" x14ac:dyDescent="0.15">
      <c r="A223">
        <f>+'様式3（病院機能）'!L138</f>
        <v>138</v>
      </c>
      <c r="B223" t="str">
        <f>+'様式3（病院機能）'!I138</f>
        <v>A</v>
      </c>
      <c r="C223" t="str">
        <f>+'様式3（病院機能）'!M138</f>
        <v>✔</v>
      </c>
      <c r="D223" t="str">
        <f>+'様式3（病院機能）'!J138</f>
        <v>はい</v>
      </c>
      <c r="E223" t="str">
        <f>+'様式3（病院機能）'!O138</f>
        <v>○</v>
      </c>
    </row>
    <row r="224" spans="1:5" x14ac:dyDescent="0.15">
      <c r="A224">
        <f>+'様式3（病院機能）'!L139</f>
        <v>139</v>
      </c>
      <c r="B224" t="str">
        <f>+'様式3（病院機能）'!I139</f>
        <v>-</v>
      </c>
      <c r="C224">
        <f>+'様式3（病院機能）'!M139</f>
        <v>0</v>
      </c>
      <c r="D224" t="str">
        <f>+'様式3（病院機能）'!J139</f>
        <v>院内掲示、院内誌等に掲載、ホームページに掲載、地域の広報誌で広報</v>
      </c>
      <c r="E224">
        <f>+'様式3（病院機能）'!O139</f>
        <v>0</v>
      </c>
    </row>
    <row r="225" spans="1:5" x14ac:dyDescent="0.15">
      <c r="A225">
        <f>+'様式3（病院機能）'!L140</f>
        <v>140</v>
      </c>
      <c r="B225">
        <f>+'様式3（病院機能）'!I140</f>
        <v>0</v>
      </c>
      <c r="C225">
        <f>+'様式3（病院機能）'!M140</f>
        <v>0</v>
      </c>
      <c r="D225" t="str">
        <f>+'様式3（病院機能）'!J140</f>
        <v>別紙９</v>
      </c>
      <c r="E225">
        <f>+'様式3（病院機能）'!O140</f>
        <v>0</v>
      </c>
    </row>
    <row r="226" spans="1:5" x14ac:dyDescent="0.15">
      <c r="A226">
        <f>+'様式3（病院機能）'!L141</f>
        <v>141</v>
      </c>
      <c r="B226">
        <f>+'様式3（病院機能）'!I141</f>
        <v>0</v>
      </c>
      <c r="C226">
        <f>+'様式3（病院機能）'!M141</f>
        <v>0</v>
      </c>
      <c r="D226" t="str">
        <f>+'様式3（病院機能）'!J141</f>
        <v>別紙10</v>
      </c>
      <c r="E226">
        <f>+'様式3（病院機能）'!O141</f>
        <v>0</v>
      </c>
    </row>
    <row r="227" spans="1:5" x14ac:dyDescent="0.15">
      <c r="A227">
        <f>+'様式3（病院機能）'!L142</f>
        <v>142</v>
      </c>
      <c r="B227" t="str">
        <f>+'様式3（病院機能）'!I142</f>
        <v>A</v>
      </c>
      <c r="C227" t="str">
        <f>+'様式3（病院機能）'!M142</f>
        <v>✔</v>
      </c>
      <c r="D227" t="str">
        <f>+'様式3（病院機能）'!J142</f>
        <v>はい</v>
      </c>
      <c r="E227" t="str">
        <f>+'様式3（病院機能）'!O142</f>
        <v>○</v>
      </c>
    </row>
    <row r="228" spans="1:5" x14ac:dyDescent="0.15">
      <c r="A228">
        <f>+'様式3（病院機能）'!L143</f>
        <v>143</v>
      </c>
      <c r="B228" t="str">
        <f>+'様式3（病院機能）'!I143</f>
        <v>A</v>
      </c>
      <c r="C228" t="str">
        <f>+'様式3（病院機能）'!M143</f>
        <v>✔</v>
      </c>
      <c r="D228" t="str">
        <f>+'様式3（病院機能）'!J143</f>
        <v>はい</v>
      </c>
      <c r="E228" t="str">
        <f>+'様式3（病院機能）'!O143</f>
        <v>○</v>
      </c>
    </row>
    <row r="229" spans="1:5" x14ac:dyDescent="0.15">
      <c r="A229">
        <f>+'様式3（病院機能）'!L144</f>
        <v>144</v>
      </c>
      <c r="B229" t="str">
        <f>+'様式3（病院機能）'!I144</f>
        <v>-</v>
      </c>
      <c r="C229" t="str">
        <f>+'様式3（病院機能）'!M144</f>
        <v>✔</v>
      </c>
      <c r="D229">
        <f>+'様式3（病院機能）'!J144</f>
        <v>1</v>
      </c>
      <c r="E229">
        <f>+'様式3（病院機能）'!O144</f>
        <v>0</v>
      </c>
    </row>
    <row r="230" spans="1:5" x14ac:dyDescent="0.15">
      <c r="A230">
        <f>+'様式3（病院機能）'!L145</f>
        <v>145</v>
      </c>
      <c r="B230" t="str">
        <f>+'様式3（病院機能）'!I145</f>
        <v>-</v>
      </c>
      <c r="C230" t="str">
        <f>+'様式3（病院機能）'!M145</f>
        <v>✔</v>
      </c>
      <c r="D230">
        <f>+'様式3（病院機能）'!J145</f>
        <v>0</v>
      </c>
      <c r="E230">
        <f>+'様式3（病院機能）'!O145</f>
        <v>0</v>
      </c>
    </row>
    <row r="231" spans="1:5" x14ac:dyDescent="0.15">
      <c r="A231">
        <f>+'様式3（病院機能）'!L146</f>
        <v>146</v>
      </c>
      <c r="B231" t="str">
        <f>+'様式3（病院機能）'!I146</f>
        <v>-</v>
      </c>
      <c r="C231" t="str">
        <f>+'様式3（病院機能）'!M146</f>
        <v>✔</v>
      </c>
      <c r="D231">
        <f>+'様式3（病院機能）'!J146</f>
        <v>0</v>
      </c>
      <c r="E231">
        <f>+'様式3（病院機能）'!O146</f>
        <v>0</v>
      </c>
    </row>
    <row r="232" spans="1:5" x14ac:dyDescent="0.15">
      <c r="A232">
        <f>+'様式3（病院機能）'!L147</f>
        <v>147</v>
      </c>
      <c r="B232" t="str">
        <f>+'様式3（病院機能）'!I147</f>
        <v>A</v>
      </c>
      <c r="C232" t="str">
        <f>+'様式3（病院機能）'!M147</f>
        <v>✔</v>
      </c>
      <c r="D232" t="str">
        <f>+'様式3（病院機能）'!J147</f>
        <v>はい</v>
      </c>
      <c r="E232" t="str">
        <f>+'様式3（病院機能）'!O147</f>
        <v>○</v>
      </c>
    </row>
    <row r="233" spans="1:5" x14ac:dyDescent="0.15">
      <c r="A233">
        <f>+'様式3（病院機能）'!L148</f>
        <v>148</v>
      </c>
      <c r="B233" t="str">
        <f>+'様式3（病院機能）'!I148</f>
        <v>A</v>
      </c>
      <c r="C233" t="str">
        <f>+'様式3（病院機能）'!M148</f>
        <v>✔</v>
      </c>
      <c r="D233" t="str">
        <f>+'様式3（病院機能）'!J148</f>
        <v>はい</v>
      </c>
      <c r="E233" t="str">
        <f>+'様式3（病院機能）'!O148</f>
        <v>○</v>
      </c>
    </row>
    <row r="234" spans="1:5" x14ac:dyDescent="0.15">
      <c r="A234">
        <f>+'様式3（病院機能）'!L149</f>
        <v>149</v>
      </c>
      <c r="B234" t="str">
        <f>+'様式3（病院機能）'!I149</f>
        <v>B</v>
      </c>
      <c r="C234" t="str">
        <f>+'様式3（病院機能）'!M149</f>
        <v>✔</v>
      </c>
      <c r="D234" t="str">
        <f>+'様式3（病院機能）'!J149</f>
        <v>はい</v>
      </c>
      <c r="E234">
        <f>+'様式3（病院機能）'!O149</f>
        <v>0</v>
      </c>
    </row>
    <row r="235" spans="1:5" x14ac:dyDescent="0.15">
      <c r="A235">
        <f>+'様式3（病院機能）'!L150</f>
        <v>150</v>
      </c>
      <c r="B235" t="str">
        <f>+'様式3（病院機能）'!I150</f>
        <v>A</v>
      </c>
      <c r="C235" t="str">
        <f>+'様式3（病院機能）'!M150</f>
        <v>✔</v>
      </c>
      <c r="D235" t="str">
        <f>+'様式3（病院機能）'!J150</f>
        <v>はい</v>
      </c>
      <c r="E235" t="str">
        <f>+'様式3（病院機能）'!O150</f>
        <v>○</v>
      </c>
    </row>
    <row r="236" spans="1:5" x14ac:dyDescent="0.15">
      <c r="A236">
        <f>+'様式3（病院機能）'!L151</f>
        <v>151</v>
      </c>
      <c r="B236" t="str">
        <f>+'様式3（病院機能）'!I151</f>
        <v>A</v>
      </c>
      <c r="C236" t="str">
        <f>+'様式3（病院機能）'!M151</f>
        <v>✔</v>
      </c>
      <c r="D236" t="str">
        <f>+'様式3（病院機能）'!J151</f>
        <v>はい</v>
      </c>
      <c r="E236" t="str">
        <f>+'様式3（病院機能）'!O151</f>
        <v>○</v>
      </c>
    </row>
    <row r="237" spans="1:5" x14ac:dyDescent="0.15">
      <c r="A237">
        <f>+'様式3（病院機能）'!L152</f>
        <v>152</v>
      </c>
      <c r="B237" t="str">
        <f>+'様式3（病院機能）'!I152</f>
        <v>B</v>
      </c>
      <c r="C237" t="str">
        <f>+'様式3（病院機能）'!M152</f>
        <v>✔</v>
      </c>
      <c r="D237" t="str">
        <f>+'様式3（病院機能）'!J152</f>
        <v>はい</v>
      </c>
      <c r="E237">
        <f>+'様式3（病院機能）'!O152</f>
        <v>0</v>
      </c>
    </row>
    <row r="238" spans="1:5" x14ac:dyDescent="0.15">
      <c r="A238">
        <f>+'様式3（病院機能）'!L153</f>
        <v>153</v>
      </c>
      <c r="B238">
        <f>+'様式3（病院機能）'!I153</f>
        <v>0</v>
      </c>
      <c r="C238">
        <f>+'様式3（病院機能）'!M153</f>
        <v>0</v>
      </c>
      <c r="D238" t="str">
        <f>+'様式3（病院機能）'!J153</f>
        <v>別紙11</v>
      </c>
      <c r="E238">
        <f>+'様式3（病院機能）'!O153</f>
        <v>0</v>
      </c>
    </row>
    <row r="239" spans="1:5" x14ac:dyDescent="0.15">
      <c r="A239">
        <f>+'様式3（病院機能）'!L154</f>
        <v>154</v>
      </c>
      <c r="B239" t="str">
        <f>+'様式3（病院機能）'!I154</f>
        <v>-</v>
      </c>
      <c r="C239" t="str">
        <f>+'様式3（病院機能）'!M154</f>
        <v>✔</v>
      </c>
      <c r="D239">
        <f>+'様式3（病院機能）'!J154</f>
        <v>1</v>
      </c>
      <c r="E239">
        <f>+'様式3（病院機能）'!O154</f>
        <v>0</v>
      </c>
    </row>
    <row r="240" spans="1:5" x14ac:dyDescent="0.15">
      <c r="A240">
        <f>+'様式3（病院機能）'!L155</f>
        <v>155</v>
      </c>
      <c r="B240" t="str">
        <f>+'様式3（病院機能）'!I155</f>
        <v>A</v>
      </c>
      <c r="C240" t="str">
        <f>+'様式3（病院機能）'!M155</f>
        <v>✔</v>
      </c>
      <c r="D240" t="str">
        <f>+'様式3（病院機能）'!J155</f>
        <v>はい</v>
      </c>
      <c r="E240" t="str">
        <f>+'様式3（病院機能）'!O155</f>
        <v>○</v>
      </c>
    </row>
    <row r="241" spans="1:5" x14ac:dyDescent="0.15">
      <c r="A241">
        <f>+'様式3（病院機能）'!L156</f>
        <v>156</v>
      </c>
      <c r="B241" t="str">
        <f>+'様式3（病院機能）'!I156</f>
        <v>A</v>
      </c>
      <c r="C241" t="str">
        <f>+'様式3（病院機能）'!M156</f>
        <v>✔</v>
      </c>
      <c r="D241" t="str">
        <f>+'様式3（病院機能）'!J156</f>
        <v>はい</v>
      </c>
      <c r="E241" t="str">
        <f>+'様式3（病院機能）'!O156</f>
        <v>○</v>
      </c>
    </row>
    <row r="242" spans="1:5" x14ac:dyDescent="0.15">
      <c r="A242">
        <f>+'様式3（病院機能）'!L157</f>
        <v>157</v>
      </c>
      <c r="B242">
        <f>+'様式3（病院機能）'!I157</f>
        <v>0</v>
      </c>
      <c r="C242">
        <f>+'様式3（病院機能）'!M157</f>
        <v>0</v>
      </c>
      <c r="D242">
        <f>+'様式3（病院機能）'!J157</f>
        <v>0</v>
      </c>
      <c r="E242">
        <f>+'様式3（病院機能）'!O157</f>
        <v>0</v>
      </c>
    </row>
    <row r="243" spans="1:5" x14ac:dyDescent="0.15">
      <c r="A243">
        <f>+'様式3（病院機能）'!L158</f>
        <v>158</v>
      </c>
      <c r="B243" t="str">
        <f>+'様式3（病院機能）'!I158</f>
        <v>A</v>
      </c>
      <c r="C243" t="str">
        <f>+'様式3（病院機能）'!M158</f>
        <v>✔</v>
      </c>
      <c r="D243" t="str">
        <f>+'様式3（病院機能）'!J158</f>
        <v>はい</v>
      </c>
      <c r="E243" t="str">
        <f>+'様式3（病院機能）'!O158</f>
        <v>○</v>
      </c>
    </row>
    <row r="244" spans="1:5" x14ac:dyDescent="0.15">
      <c r="A244">
        <f>+'様式3（病院機能）'!L159</f>
        <v>159</v>
      </c>
      <c r="B244" t="str">
        <f>+'様式3（病院機能）'!I159</f>
        <v>-</v>
      </c>
      <c r="C244" t="str">
        <f>+'様式3（病院機能）'!M159</f>
        <v>✔</v>
      </c>
      <c r="D244">
        <f>+'様式3（病院機能）'!J159</f>
        <v>141</v>
      </c>
      <c r="E244">
        <f>+'様式3（病院機能）'!O159</f>
        <v>0</v>
      </c>
    </row>
    <row r="245" spans="1:5" x14ac:dyDescent="0.15">
      <c r="A245">
        <f>+'様式3（病院機能）'!L161</f>
        <v>161</v>
      </c>
      <c r="B245" t="str">
        <f>+'様式3（病院機能）'!I161</f>
        <v>A</v>
      </c>
      <c r="C245" t="str">
        <f>+'様式3（病院機能）'!M161</f>
        <v>✔</v>
      </c>
      <c r="D245" t="str">
        <f>+'様式3（病院機能）'!J161</f>
        <v>はい</v>
      </c>
      <c r="E245" t="str">
        <f>+'様式3（病院機能）'!O161</f>
        <v>○</v>
      </c>
    </row>
    <row r="246" spans="1:5" x14ac:dyDescent="0.15">
      <c r="A246">
        <f>+'様式3（病院機能）'!L162</f>
        <v>162</v>
      </c>
      <c r="B246" t="str">
        <f>+'様式3（病院機能）'!I162</f>
        <v>-</v>
      </c>
      <c r="C246" t="str">
        <f>+'様式3（病院機能）'!M162</f>
        <v>✔</v>
      </c>
      <c r="D246">
        <f>+'様式3（病院機能）'!J162</f>
        <v>11</v>
      </c>
      <c r="E246">
        <f>+'様式3（病院機能）'!O162</f>
        <v>0</v>
      </c>
    </row>
    <row r="247" spans="1:5" x14ac:dyDescent="0.15">
      <c r="A247">
        <f>+'様式3（病院機能）'!L164</f>
        <v>164</v>
      </c>
      <c r="B247" t="str">
        <f>+'様式3（病院機能）'!I164</f>
        <v>A</v>
      </c>
      <c r="C247" t="str">
        <f>+'様式3（病院機能）'!M164</f>
        <v>✔</v>
      </c>
      <c r="D247" t="str">
        <f>+'様式3（病院機能）'!J164</f>
        <v>はい</v>
      </c>
      <c r="E247" t="str">
        <f>+'様式3（病院機能）'!O164</f>
        <v>○</v>
      </c>
    </row>
    <row r="248" spans="1:5" x14ac:dyDescent="0.15">
      <c r="A248">
        <f>+'様式3（病院機能）'!L165</f>
        <v>165</v>
      </c>
      <c r="B248" t="str">
        <f>+'様式3（病院機能）'!I165</f>
        <v>-</v>
      </c>
      <c r="C248" t="str">
        <f>+'様式3（病院機能）'!M165</f>
        <v>✔</v>
      </c>
      <c r="D248">
        <f>+'様式3（病院機能）'!J165</f>
        <v>29</v>
      </c>
      <c r="E248">
        <f>+'様式3（病院機能）'!O165</f>
        <v>0</v>
      </c>
    </row>
    <row r="249" spans="1:5" x14ac:dyDescent="0.15">
      <c r="A249">
        <f>+'様式3（病院機能）'!L167</f>
        <v>167</v>
      </c>
      <c r="B249" t="str">
        <f>+'様式3（病院機能）'!I167</f>
        <v>A</v>
      </c>
      <c r="C249" t="str">
        <f>+'様式3（病院機能）'!M167</f>
        <v>✔</v>
      </c>
      <c r="D249" t="str">
        <f>+'様式3（病院機能）'!J167</f>
        <v>はい</v>
      </c>
      <c r="E249" t="str">
        <f>+'様式3（病院機能）'!O167</f>
        <v>○</v>
      </c>
    </row>
    <row r="250" spans="1:5" x14ac:dyDescent="0.15">
      <c r="A250">
        <f>+'様式3（病院機能）'!L168</f>
        <v>168</v>
      </c>
      <c r="B250" t="str">
        <f>+'様式3（病院機能）'!I168</f>
        <v>-</v>
      </c>
      <c r="C250" t="str">
        <f>+'様式3（病院機能）'!M168</f>
        <v>✔</v>
      </c>
      <c r="D250">
        <f>+'様式3（病院機能）'!J168</f>
        <v>198</v>
      </c>
      <c r="E250">
        <f>+'様式3（病院機能）'!O168</f>
        <v>0</v>
      </c>
    </row>
    <row r="251" spans="1:5" x14ac:dyDescent="0.15">
      <c r="A251">
        <f>+'様式3（病院機能）'!L170</f>
        <v>170</v>
      </c>
      <c r="B251" t="str">
        <f>+'様式3（病院機能）'!I170</f>
        <v>-</v>
      </c>
      <c r="C251" t="str">
        <f>+'様式3（病院機能）'!M170</f>
        <v>✔</v>
      </c>
      <c r="D251">
        <f>+'様式3（病院機能）'!J170</f>
        <v>154</v>
      </c>
      <c r="E251">
        <f>+'様式3（病院機能）'!O170</f>
        <v>0</v>
      </c>
    </row>
    <row r="252" spans="1:5" x14ac:dyDescent="0.15">
      <c r="A252">
        <f>+'様式3（病院機能）'!L172</f>
        <v>172</v>
      </c>
      <c r="B252" t="str">
        <f>+'様式3（病院機能）'!I172</f>
        <v>-</v>
      </c>
      <c r="C252" t="str">
        <f>+'様式3（病院機能）'!M172</f>
        <v>✔</v>
      </c>
      <c r="D252">
        <f>+'様式3（病院機能）'!J172</f>
        <v>44</v>
      </c>
      <c r="E252">
        <f>+'様式3（病院機能）'!O172</f>
        <v>0</v>
      </c>
    </row>
    <row r="253" spans="1:5" x14ac:dyDescent="0.15">
      <c r="A253">
        <f>+'様式3（病院機能）'!L174</f>
        <v>174</v>
      </c>
      <c r="B253" t="str">
        <f>+'様式3（病院機能）'!I174</f>
        <v>-</v>
      </c>
      <c r="C253" t="str">
        <f>+'様式3（病院機能）'!M174</f>
        <v>✔</v>
      </c>
      <c r="D253">
        <f>+'様式3（病院機能）'!J174</f>
        <v>1</v>
      </c>
      <c r="E253">
        <f>+'様式3（病院機能）'!O174</f>
        <v>0</v>
      </c>
    </row>
    <row r="254" spans="1:5" x14ac:dyDescent="0.15">
      <c r="A254">
        <f>+'様式3（病院機能）'!L176</f>
        <v>176</v>
      </c>
      <c r="B254" t="str">
        <f>+'様式3（病院機能）'!I176</f>
        <v>-</v>
      </c>
      <c r="C254" t="str">
        <f>+'様式3（病院機能）'!M176</f>
        <v>✔</v>
      </c>
      <c r="D254">
        <f>+'様式3（病院機能）'!J176</f>
        <v>4</v>
      </c>
      <c r="E254">
        <f>+'様式3（病院機能）'!O176</f>
        <v>0</v>
      </c>
    </row>
    <row r="255" spans="1:5" x14ac:dyDescent="0.15">
      <c r="A255">
        <f>+'様式3（病院機能）'!L178</f>
        <v>178</v>
      </c>
      <c r="B255" t="str">
        <f>+'様式3（病院機能）'!I178</f>
        <v>A</v>
      </c>
      <c r="C255" t="str">
        <f>+'様式3（病院機能）'!M178</f>
        <v>✔</v>
      </c>
      <c r="D255" t="str">
        <f>+'様式3（病院機能）'!J178</f>
        <v>はい</v>
      </c>
      <c r="E255" t="str">
        <f>+'様式3（病院機能）'!O178</f>
        <v>○</v>
      </c>
    </row>
    <row r="256" spans="1:5" x14ac:dyDescent="0.15">
      <c r="A256">
        <f>+'様式3（病院機能）'!L179</f>
        <v>179</v>
      </c>
      <c r="B256" t="str">
        <f>+'様式3（病院機能）'!I179</f>
        <v>-</v>
      </c>
      <c r="C256" t="str">
        <f>+'様式3（病院機能）'!M179</f>
        <v>✔</v>
      </c>
      <c r="D256">
        <f>+'様式3（病院機能）'!J179</f>
        <v>9</v>
      </c>
      <c r="E256">
        <f>+'様式3（病院機能）'!O179</f>
        <v>0</v>
      </c>
    </row>
    <row r="257" spans="1:5" x14ac:dyDescent="0.15">
      <c r="A257">
        <f>+'様式3（病院機能）'!L181</f>
        <v>181</v>
      </c>
      <c r="B257" t="str">
        <f>+'様式3（病院機能）'!I181</f>
        <v>A</v>
      </c>
      <c r="C257" t="str">
        <f>+'様式3（病院機能）'!M181</f>
        <v>✔</v>
      </c>
      <c r="D257" t="str">
        <f>+'様式3（病院機能）'!J181</f>
        <v>はい</v>
      </c>
      <c r="E257" t="str">
        <f>+'様式3（病院機能）'!O181</f>
        <v>○</v>
      </c>
    </row>
    <row r="258" spans="1:5" x14ac:dyDescent="0.15">
      <c r="A258">
        <f>+'様式3（病院機能）'!L182</f>
        <v>182</v>
      </c>
      <c r="B258" t="str">
        <f>+'様式3（病院機能）'!I182</f>
        <v>-</v>
      </c>
      <c r="C258" t="str">
        <f>+'様式3（病院機能）'!M182</f>
        <v>✔</v>
      </c>
      <c r="D258">
        <f>+'様式3（病院機能）'!J182</f>
        <v>3</v>
      </c>
      <c r="E258">
        <f>+'様式3（病院機能）'!O182</f>
        <v>0</v>
      </c>
    </row>
    <row r="259" spans="1:5" x14ac:dyDescent="0.15">
      <c r="A259">
        <f>+'様式3（病院機能）'!L184</f>
        <v>184</v>
      </c>
      <c r="B259" t="str">
        <f>+'様式3（病院機能）'!I184</f>
        <v>A</v>
      </c>
      <c r="C259" t="str">
        <f>+'様式3（病院機能）'!M184</f>
        <v>✔</v>
      </c>
      <c r="D259" t="str">
        <f>+'様式3（病院機能）'!J184</f>
        <v>はい</v>
      </c>
      <c r="E259" t="str">
        <f>+'様式3（病院機能）'!O184</f>
        <v>○</v>
      </c>
    </row>
    <row r="260" spans="1:5" x14ac:dyDescent="0.15">
      <c r="A260">
        <f>+'様式3（病院機能）'!L185</f>
        <v>185</v>
      </c>
      <c r="B260" t="str">
        <f>+'様式3（病院機能）'!I185</f>
        <v>-</v>
      </c>
      <c r="C260" t="str">
        <f>+'様式3（病院機能）'!M185</f>
        <v>✔</v>
      </c>
      <c r="D260">
        <f>+'様式3（病院機能）'!J185</f>
        <v>0</v>
      </c>
      <c r="E260">
        <f>+'様式3（病院機能）'!O185</f>
        <v>0</v>
      </c>
    </row>
    <row r="261" spans="1:5" x14ac:dyDescent="0.15">
      <c r="A261">
        <f>+'様式3（病院機能）'!L187</f>
        <v>187</v>
      </c>
      <c r="B261" t="str">
        <f>+'様式3（病院機能）'!I187</f>
        <v>A</v>
      </c>
      <c r="C261" t="str">
        <f>+'様式3（病院機能）'!M187</f>
        <v>✔</v>
      </c>
      <c r="D261" t="str">
        <f>+'様式3（病院機能）'!J187</f>
        <v>はい</v>
      </c>
      <c r="E261" t="str">
        <f>+'様式3（病院機能）'!O187</f>
        <v>○</v>
      </c>
    </row>
    <row r="262" spans="1:5" x14ac:dyDescent="0.15">
      <c r="A262">
        <f>+'様式3（病院機能）'!L188</f>
        <v>188</v>
      </c>
      <c r="B262" t="str">
        <f>+'様式3（病院機能）'!I188</f>
        <v>-</v>
      </c>
      <c r="C262" t="str">
        <f>+'様式3（病院機能）'!M188</f>
        <v>✔</v>
      </c>
      <c r="D262">
        <f>+'様式3（病院機能）'!J188</f>
        <v>11</v>
      </c>
      <c r="E262">
        <f>+'様式3（病院機能）'!O188</f>
        <v>0</v>
      </c>
    </row>
    <row r="263" spans="1:5" x14ac:dyDescent="0.15">
      <c r="A263">
        <f>+'様式3（病院機能）'!L190</f>
        <v>190</v>
      </c>
      <c r="B263" t="str">
        <f>+'様式3（病院機能）'!I190</f>
        <v>A</v>
      </c>
      <c r="C263" t="str">
        <f>+'様式3（病院機能）'!M190</f>
        <v>✔</v>
      </c>
      <c r="D263" t="str">
        <f>+'様式3（病院機能）'!J190</f>
        <v>はい</v>
      </c>
      <c r="E263" t="str">
        <f>+'様式3（病院機能）'!O190</f>
        <v>○</v>
      </c>
    </row>
    <row r="264" spans="1:5" x14ac:dyDescent="0.15">
      <c r="A264">
        <f>+'様式3（病院機能）'!L191</f>
        <v>191</v>
      </c>
      <c r="B264" t="str">
        <f>+'様式3（病院機能）'!I191</f>
        <v>-</v>
      </c>
      <c r="C264" t="str">
        <f>+'様式3（病院機能）'!M191</f>
        <v>✔</v>
      </c>
      <c r="D264">
        <f>+'様式3（病院機能）'!J191</f>
        <v>2</v>
      </c>
      <c r="E264">
        <f>+'様式3（病院機能）'!O191</f>
        <v>0</v>
      </c>
    </row>
    <row r="265" spans="1:5" x14ac:dyDescent="0.15">
      <c r="A265">
        <f>+'様式3（病院機能）'!L193</f>
        <v>193</v>
      </c>
      <c r="B265" t="str">
        <f>+'様式3（病院機能）'!I193</f>
        <v>A</v>
      </c>
      <c r="C265" t="str">
        <f>+'様式3（病院機能）'!M193</f>
        <v>✔</v>
      </c>
      <c r="D265" t="str">
        <f>+'様式3（病院機能）'!J193</f>
        <v>はい</v>
      </c>
      <c r="E265" t="str">
        <f>+'様式3（病院機能）'!O193</f>
        <v>○</v>
      </c>
    </row>
    <row r="266" spans="1:5" x14ac:dyDescent="0.15">
      <c r="A266">
        <f>+'様式3（病院機能）'!L194</f>
        <v>194</v>
      </c>
      <c r="B266" t="str">
        <f>+'様式3（病院機能）'!I194</f>
        <v>-</v>
      </c>
      <c r="C266" t="str">
        <f>+'様式3（病院機能）'!M194</f>
        <v>✔</v>
      </c>
      <c r="D266">
        <f>+'様式3（病院機能）'!J194</f>
        <v>0</v>
      </c>
      <c r="E266">
        <f>+'様式3（病院機能）'!O194</f>
        <v>0</v>
      </c>
    </row>
    <row r="267" spans="1:5" x14ac:dyDescent="0.15">
      <c r="A267">
        <f>+'様式3（病院機能）'!L196</f>
        <v>196</v>
      </c>
      <c r="B267" t="str">
        <f>+'様式3（病院機能）'!I196</f>
        <v>A</v>
      </c>
      <c r="C267" t="str">
        <f>+'様式3（病院機能）'!M196</f>
        <v>✔</v>
      </c>
      <c r="D267" t="str">
        <f>+'様式3（病院機能）'!J196</f>
        <v>はい</v>
      </c>
      <c r="E267" t="str">
        <f>+'様式3（病院機能）'!O196</f>
        <v>○</v>
      </c>
    </row>
    <row r="268" spans="1:5" x14ac:dyDescent="0.15">
      <c r="A268">
        <f>+'様式3（病院機能）'!L197</f>
        <v>197</v>
      </c>
      <c r="B268" t="str">
        <f>+'様式3（病院機能）'!I197</f>
        <v>-</v>
      </c>
      <c r="C268" t="str">
        <f>+'様式3（病院機能）'!M197</f>
        <v>✔</v>
      </c>
      <c r="D268">
        <f>+'様式3（病院機能）'!J197</f>
        <v>3</v>
      </c>
      <c r="E268">
        <f>+'様式3（病院機能）'!O197</f>
        <v>0</v>
      </c>
    </row>
    <row r="269" spans="1:5" x14ac:dyDescent="0.15">
      <c r="A269">
        <f>+'様式3（病院機能）'!L199</f>
        <v>199</v>
      </c>
      <c r="B269" t="str">
        <f>+'様式3（病院機能）'!I199</f>
        <v>A</v>
      </c>
      <c r="C269" t="str">
        <f>+'様式3（病院機能）'!M199</f>
        <v>✔</v>
      </c>
      <c r="D269" t="str">
        <f>+'様式3（病院機能）'!J199</f>
        <v>はい</v>
      </c>
      <c r="E269" t="str">
        <f>+'様式3（病院機能）'!O199</f>
        <v>○</v>
      </c>
    </row>
    <row r="270" spans="1:5" x14ac:dyDescent="0.15">
      <c r="A270">
        <f>+'様式3（病院機能）'!L200</f>
        <v>200</v>
      </c>
      <c r="B270" t="str">
        <f>+'様式3（病院機能）'!I200</f>
        <v>-</v>
      </c>
      <c r="C270" t="str">
        <f>+'様式3（病院機能）'!M200</f>
        <v>✔</v>
      </c>
      <c r="D270">
        <f>+'様式3（病院機能）'!J200</f>
        <v>22</v>
      </c>
      <c r="E270">
        <f>+'様式3（病院機能）'!O200</f>
        <v>0</v>
      </c>
    </row>
    <row r="271" spans="1:5" x14ac:dyDescent="0.15">
      <c r="A271">
        <f>+'様式3（病院機能）'!L202</f>
        <v>202</v>
      </c>
      <c r="B271">
        <f>+'様式3（病院機能）'!I202</f>
        <v>0</v>
      </c>
      <c r="C271">
        <f>+'様式3（病院機能）'!M202</f>
        <v>0</v>
      </c>
      <c r="D271">
        <f>+'様式3（病院機能）'!J202</f>
        <v>0</v>
      </c>
      <c r="E271">
        <f>+'様式3（病院機能）'!O202</f>
        <v>0</v>
      </c>
    </row>
    <row r="272" spans="1:5" x14ac:dyDescent="0.15">
      <c r="A272">
        <f>+'様式3（病院機能）'!L203</f>
        <v>203</v>
      </c>
      <c r="B272" t="str">
        <f>+'様式3（病院機能）'!I203</f>
        <v>A</v>
      </c>
      <c r="C272" t="str">
        <f>+'様式3（病院機能）'!M203</f>
        <v>✔</v>
      </c>
      <c r="D272" t="str">
        <f>+'様式3（病院機能）'!J203</f>
        <v>はい</v>
      </c>
      <c r="E272" t="str">
        <f>+'様式3（病院機能）'!O203</f>
        <v>○</v>
      </c>
    </row>
    <row r="273" spans="1:5" x14ac:dyDescent="0.15">
      <c r="A273">
        <f>+'様式3（病院機能）'!L204</f>
        <v>204</v>
      </c>
      <c r="B273" t="str">
        <f>+'様式3（病院機能）'!I204</f>
        <v>A</v>
      </c>
      <c r="C273" t="str">
        <f>+'様式3（病院機能）'!M204</f>
        <v>✔</v>
      </c>
      <c r="D273">
        <f>+'様式3（病院機能）'!J204</f>
        <v>2</v>
      </c>
      <c r="E273" t="str">
        <f>+'様式3（病院機能）'!O204</f>
        <v>○</v>
      </c>
    </row>
    <row r="274" spans="1:5" x14ac:dyDescent="0.15">
      <c r="A274">
        <f>+'様式3（病院機能）'!L205</f>
        <v>205</v>
      </c>
      <c r="B274" t="str">
        <f>+'様式3（病院機能）'!I205</f>
        <v>-</v>
      </c>
      <c r="C274" t="str">
        <f>+'様式3（病院機能）'!M205</f>
        <v>✔</v>
      </c>
      <c r="D274">
        <f>+'様式3（病院機能）'!J205</f>
        <v>0</v>
      </c>
      <c r="E274">
        <f>+'様式3（病院機能）'!O205</f>
        <v>0</v>
      </c>
    </row>
    <row r="275" spans="1:5" x14ac:dyDescent="0.15">
      <c r="A275">
        <f>+'様式3（病院機能）'!L206</f>
        <v>206</v>
      </c>
      <c r="B275" t="str">
        <f>+'様式3（病院機能）'!I206</f>
        <v>A</v>
      </c>
      <c r="C275" t="str">
        <f>+'様式3（病院機能）'!M206</f>
        <v>✔</v>
      </c>
      <c r="D275" t="str">
        <f>+'様式3（病院機能）'!J206</f>
        <v>はい</v>
      </c>
      <c r="E275" t="str">
        <f>+'様式3（病院機能）'!O206</f>
        <v>○</v>
      </c>
    </row>
    <row r="276" spans="1:5" x14ac:dyDescent="0.15">
      <c r="A276">
        <f>+'様式3（病院機能）'!L207</f>
        <v>207</v>
      </c>
      <c r="B276" t="str">
        <f>+'様式3（病院機能）'!I207</f>
        <v>A</v>
      </c>
      <c r="C276" t="str">
        <f>+'様式3（病院機能）'!M207</f>
        <v>✔</v>
      </c>
      <c r="D276" t="str">
        <f>+'様式3（病院機能）'!J207</f>
        <v>はい</v>
      </c>
      <c r="E276" t="str">
        <f>+'様式3（病院機能）'!O207</f>
        <v>○</v>
      </c>
    </row>
    <row r="277" spans="1:5" x14ac:dyDescent="0.15">
      <c r="A277">
        <f>+'様式3（病院機能）'!L208</f>
        <v>208</v>
      </c>
      <c r="B277" t="str">
        <f>+'様式3（病院機能）'!I208</f>
        <v>A</v>
      </c>
      <c r="C277" t="str">
        <f>+'様式3（病院機能）'!M208</f>
        <v>✔</v>
      </c>
      <c r="D277" t="str">
        <f>+'様式3（病院機能）'!J208</f>
        <v>はい</v>
      </c>
      <c r="E277" t="str">
        <f>+'様式3（病院機能）'!O208</f>
        <v>○</v>
      </c>
    </row>
    <row r="278" spans="1:5" x14ac:dyDescent="0.15">
      <c r="A278">
        <f>+'様式3（病院機能）'!L209</f>
        <v>209</v>
      </c>
      <c r="B278">
        <f>+'様式3（病院機能）'!I209</f>
        <v>0</v>
      </c>
      <c r="C278">
        <f>+'様式3（病院機能）'!M209</f>
        <v>0</v>
      </c>
      <c r="D278">
        <f>+'様式3（病院機能）'!J209</f>
        <v>0</v>
      </c>
      <c r="E278">
        <f>+'様式3（病院機能）'!O209</f>
        <v>0</v>
      </c>
    </row>
    <row r="279" spans="1:5" x14ac:dyDescent="0.15">
      <c r="A279">
        <f>+'様式3（病院機能）'!L210</f>
        <v>210</v>
      </c>
      <c r="B279" t="str">
        <f>+'様式3（病院機能）'!I210</f>
        <v>A</v>
      </c>
      <c r="C279" t="str">
        <f>+'様式3（病院機能）'!M210</f>
        <v>✔</v>
      </c>
      <c r="D279" t="str">
        <f>+'様式3（病院機能）'!J210</f>
        <v>はい</v>
      </c>
      <c r="E279" t="str">
        <f>+'様式3（病院機能）'!O210</f>
        <v>○</v>
      </c>
    </row>
    <row r="280" spans="1:5" x14ac:dyDescent="0.15">
      <c r="A280">
        <f>+'様式3（病院機能）'!L211</f>
        <v>211</v>
      </c>
      <c r="B280" t="str">
        <f>+'様式3（病院機能）'!I211</f>
        <v>A</v>
      </c>
      <c r="C280" t="str">
        <f>+'様式3（病院機能）'!M211</f>
        <v>✔</v>
      </c>
      <c r="D280" t="str">
        <f>+'様式3（病院機能）'!J211</f>
        <v>はい</v>
      </c>
      <c r="E280" t="str">
        <f>+'様式3（病院機能）'!O211</f>
        <v>○</v>
      </c>
    </row>
    <row r="281" spans="1:5" x14ac:dyDescent="0.15">
      <c r="A281">
        <f>+'様式3（病院機能）'!L212</f>
        <v>212</v>
      </c>
      <c r="B281" t="str">
        <f>+'様式3（病院機能）'!I212</f>
        <v>-</v>
      </c>
      <c r="C281" t="str">
        <f>+'様式3（病院機能）'!M212</f>
        <v>✔</v>
      </c>
      <c r="D281" t="str">
        <f>+'様式3（病院機能）'!J212</f>
        <v>医療機関のwebサイトに掲載</v>
      </c>
      <c r="E281">
        <f>+'様式3（病院機能）'!O212</f>
        <v>0</v>
      </c>
    </row>
    <row r="282" spans="1:5" x14ac:dyDescent="0.15">
      <c r="A282">
        <f>+'様式3（病院機能）'!L213</f>
        <v>213</v>
      </c>
      <c r="B282">
        <f>+'様式3（病院機能）'!I213</f>
        <v>0</v>
      </c>
      <c r="C282">
        <f>+'様式3（病院機能）'!M213</f>
        <v>0</v>
      </c>
      <c r="D282">
        <f>+'様式3（病院機能）'!J213</f>
        <v>0</v>
      </c>
      <c r="E282">
        <f>+'様式3（病院機能）'!O213</f>
        <v>0</v>
      </c>
    </row>
    <row r="283" spans="1:5" x14ac:dyDescent="0.15">
      <c r="A283">
        <f>+'様式3（病院機能）'!L214</f>
        <v>214</v>
      </c>
      <c r="B283" t="str">
        <f>+'様式3（病院機能）'!I214</f>
        <v>A</v>
      </c>
      <c r="C283" t="str">
        <f>+'様式3（病院機能）'!M214</f>
        <v>✔</v>
      </c>
      <c r="D283" t="str">
        <f>+'様式3（病院機能）'!J214</f>
        <v>はい</v>
      </c>
      <c r="E283" t="str">
        <f>+'様式3（病院機能）'!O214</f>
        <v>○</v>
      </c>
    </row>
    <row r="284" spans="1:5" x14ac:dyDescent="0.15">
      <c r="A284">
        <f>+'様式3（病院機能）'!L215</f>
        <v>215</v>
      </c>
      <c r="B284" t="str">
        <f>+'様式3（病院機能）'!I215</f>
        <v>-</v>
      </c>
      <c r="C284" t="str">
        <f>+'様式3（病院機能）'!M215</f>
        <v>✔</v>
      </c>
      <c r="D284">
        <f>+'様式3（病院機能）'!J215</f>
        <v>2</v>
      </c>
      <c r="E284">
        <f>+'様式3（病院機能）'!O215</f>
        <v>0</v>
      </c>
    </row>
    <row r="285" spans="1:5" x14ac:dyDescent="0.15">
      <c r="A285">
        <f>+'様式3（病院機能）'!L216</f>
        <v>216</v>
      </c>
      <c r="B285" t="str">
        <f>+'様式3（病院機能）'!I216</f>
        <v>-</v>
      </c>
      <c r="C285" t="str">
        <f>+'様式3（病院機能）'!M216</f>
        <v>✔</v>
      </c>
      <c r="D285">
        <f>+'様式3（病院機能）'!J216</f>
        <v>0</v>
      </c>
      <c r="E285">
        <f>+'様式3（病院機能）'!O216</f>
        <v>0</v>
      </c>
    </row>
    <row r="286" spans="1:5" x14ac:dyDescent="0.15">
      <c r="A286">
        <f>+'様式3（病院機能）'!L217</f>
        <v>217</v>
      </c>
      <c r="B286" t="str">
        <f>+'様式3（病院機能）'!I217</f>
        <v>A</v>
      </c>
      <c r="C286" t="str">
        <f>+'様式3（病院機能）'!M217</f>
        <v>✔</v>
      </c>
      <c r="D286" t="str">
        <f>+'様式3（病院機能）'!J217</f>
        <v>はい</v>
      </c>
      <c r="E286" t="str">
        <f>+'様式3（病院機能）'!O217</f>
        <v>○</v>
      </c>
    </row>
    <row r="287" spans="1:5" x14ac:dyDescent="0.15">
      <c r="A287">
        <f>+'様式3（病院機能）'!L218</f>
        <v>218</v>
      </c>
      <c r="B287" t="str">
        <f>+'様式3（病院機能）'!I218</f>
        <v>A</v>
      </c>
      <c r="C287" t="str">
        <f>+'様式3（病院機能）'!M218</f>
        <v>✔</v>
      </c>
      <c r="D287" t="str">
        <f>+'様式3（病院機能）'!J218</f>
        <v>はい</v>
      </c>
      <c r="E287" t="str">
        <f>+'様式3（病院機能）'!O218</f>
        <v>○</v>
      </c>
    </row>
    <row r="288" spans="1:5" x14ac:dyDescent="0.15">
      <c r="A288">
        <f>+'様式3（病院機能）'!L219</f>
        <v>219</v>
      </c>
      <c r="B288" t="str">
        <f>+'様式3（病院機能）'!I219</f>
        <v>-</v>
      </c>
      <c r="C288" t="str">
        <f>+'様式3（病院機能）'!M219</f>
        <v>✔</v>
      </c>
      <c r="D288" t="str">
        <f>+'様式3（病院機能）'!J219</f>
        <v>はい</v>
      </c>
      <c r="E288">
        <f>+'様式3（病院機能）'!O219</f>
        <v>0</v>
      </c>
    </row>
    <row r="289" spans="1:5" x14ac:dyDescent="0.15">
      <c r="A289">
        <f>+'様式3（病院機能）'!L220</f>
        <v>220</v>
      </c>
      <c r="B289" t="str">
        <f>+'様式3（病院機能）'!I220</f>
        <v>-</v>
      </c>
      <c r="C289" t="str">
        <f>+'様式3（病院機能）'!M220</f>
        <v>✔</v>
      </c>
      <c r="D289" t="str">
        <f>+'様式3（病院機能）'!J220</f>
        <v>はい</v>
      </c>
      <c r="E289">
        <f>+'様式3（病院機能）'!O220</f>
        <v>0</v>
      </c>
    </row>
    <row r="290" spans="1:5" x14ac:dyDescent="0.15">
      <c r="A290">
        <f>+'様式3（病院機能）'!L221</f>
        <v>221</v>
      </c>
      <c r="B290" t="str">
        <f>+'様式3（病院機能）'!I221</f>
        <v>-</v>
      </c>
      <c r="C290" t="str">
        <f>+'様式3（病院機能）'!M221</f>
        <v>✔</v>
      </c>
      <c r="D290" t="str">
        <f>+'様式3（病院機能）'!J221</f>
        <v>はい</v>
      </c>
      <c r="E290">
        <f>+'様式3（病院機能）'!O221</f>
        <v>0</v>
      </c>
    </row>
    <row r="291" spans="1:5" x14ac:dyDescent="0.15">
      <c r="A291">
        <f>+'様式3（病院機能）'!L222</f>
        <v>222</v>
      </c>
      <c r="B291" t="str">
        <f>+'様式3（病院機能）'!I222</f>
        <v>A</v>
      </c>
      <c r="C291" t="str">
        <f>+'様式3（病院機能）'!M222</f>
        <v>✔</v>
      </c>
      <c r="D291" t="str">
        <f>+'様式3（病院機能）'!J222</f>
        <v>はい</v>
      </c>
      <c r="E291" t="str">
        <f>+'様式3（病院機能）'!O222</f>
        <v>○</v>
      </c>
    </row>
    <row r="292" spans="1:5" x14ac:dyDescent="0.15">
      <c r="A292">
        <f>+'様式3（病院機能）'!L223</f>
        <v>223</v>
      </c>
      <c r="B292" t="str">
        <f>+'様式3（病院機能）'!I223</f>
        <v>A</v>
      </c>
      <c r="C292" t="str">
        <f>+'様式3（病院機能）'!M223</f>
        <v>✔</v>
      </c>
      <c r="D292" t="str">
        <f>+'様式3（病院機能）'!J223</f>
        <v>はい</v>
      </c>
      <c r="E292" t="str">
        <f>+'様式3（病院機能）'!O223</f>
        <v>○</v>
      </c>
    </row>
    <row r="293" spans="1:5" x14ac:dyDescent="0.15">
      <c r="A293">
        <f>+'様式3（病院機能）'!L224</f>
        <v>224</v>
      </c>
      <c r="B293" t="str">
        <f>+'様式3（病院機能）'!I224</f>
        <v>-</v>
      </c>
      <c r="C293" t="str">
        <f>+'様式3（病院機能）'!M224</f>
        <v>✔</v>
      </c>
      <c r="D293" t="str">
        <f>+'様式3（病院機能）'!J224</f>
        <v>はい</v>
      </c>
      <c r="E293">
        <f>+'様式3（病院機能）'!O224</f>
        <v>0</v>
      </c>
    </row>
    <row r="294" spans="1:5" x14ac:dyDescent="0.15">
      <c r="A294">
        <f>+'様式3（病院機能）'!L225</f>
        <v>225</v>
      </c>
      <c r="B294" t="str">
        <f>+'様式3（病院機能）'!I225</f>
        <v>A</v>
      </c>
      <c r="C294" t="str">
        <f>+'様式3（病院機能）'!M225</f>
        <v>✔</v>
      </c>
      <c r="D294" t="str">
        <f>+'様式3（病院機能）'!J225</f>
        <v>はい</v>
      </c>
      <c r="E294" t="str">
        <f>+'様式3（病院機能）'!O225</f>
        <v>○</v>
      </c>
    </row>
    <row r="295" spans="1:5" x14ac:dyDescent="0.15">
      <c r="A295">
        <f>+'様式3（病院機能）'!L226</f>
        <v>226</v>
      </c>
      <c r="B295" t="str">
        <f>+'様式3（病院機能）'!I226</f>
        <v>-</v>
      </c>
      <c r="C295" t="str">
        <f>+'様式3（病院機能）'!M226</f>
        <v>✔</v>
      </c>
      <c r="D295">
        <f>+'様式3（病院機能）'!J226</f>
        <v>12</v>
      </c>
      <c r="E295">
        <f>+'様式3（病院機能）'!O226</f>
        <v>0</v>
      </c>
    </row>
    <row r="296" spans="1:5" x14ac:dyDescent="0.15">
      <c r="A296">
        <f>+'様式3（病院機能）'!L227</f>
        <v>227</v>
      </c>
      <c r="B296" t="str">
        <f>+'様式3（病院機能）'!I227</f>
        <v>-</v>
      </c>
      <c r="C296" t="str">
        <f>+'様式3（病院機能）'!M227</f>
        <v>✔</v>
      </c>
      <c r="D296" t="str">
        <f>+'様式3（病院機能）'!J227</f>
        <v>はい</v>
      </c>
      <c r="E296">
        <f>+'様式3（病院機能）'!O227</f>
        <v>0</v>
      </c>
    </row>
    <row r="297" spans="1:5" x14ac:dyDescent="0.15">
      <c r="A297">
        <f>+'様式3（病院機能）'!L228</f>
        <v>228</v>
      </c>
      <c r="B297">
        <f>+'様式3（病院機能）'!I228</f>
        <v>0</v>
      </c>
      <c r="C297">
        <f>+'様式3（病院機能）'!M228</f>
        <v>0</v>
      </c>
      <c r="D297" t="str">
        <f>+'様式3（病院機能）'!J228</f>
        <v>別紙12</v>
      </c>
      <c r="E297">
        <f>+'様式3（病院機能）'!O228</f>
        <v>0</v>
      </c>
    </row>
    <row r="298" spans="1:5" x14ac:dyDescent="0.15">
      <c r="A298">
        <f>+'様式3（病院機能）'!L229</f>
        <v>229</v>
      </c>
      <c r="B298" t="str">
        <f>+'様式3（病院機能）'!I229</f>
        <v>A</v>
      </c>
      <c r="C298" t="str">
        <f>+'様式3（病院機能）'!M229</f>
        <v>✔</v>
      </c>
      <c r="D298" t="str">
        <f>+'様式3（病院機能）'!J229</f>
        <v>はい</v>
      </c>
      <c r="E298" t="str">
        <f>+'様式3（病院機能）'!O229</f>
        <v>○</v>
      </c>
    </row>
    <row r="299" spans="1:5" x14ac:dyDescent="0.15">
      <c r="A299">
        <f>+'様式3（病院機能）'!L230</f>
        <v>230</v>
      </c>
      <c r="B299" t="str">
        <f>+'様式3（病院機能）'!I230</f>
        <v>A</v>
      </c>
      <c r="C299" t="str">
        <f>+'様式3（病院機能）'!M230</f>
        <v>✔</v>
      </c>
      <c r="D299" t="str">
        <f>+'様式3（病院機能）'!J230</f>
        <v>はい</v>
      </c>
      <c r="E299" t="str">
        <f>+'様式3（病院機能）'!O230</f>
        <v>○</v>
      </c>
    </row>
    <row r="300" spans="1:5" x14ac:dyDescent="0.15">
      <c r="A300">
        <f>+'様式3（病院機能）'!L231</f>
        <v>231</v>
      </c>
      <c r="B300" t="str">
        <f>+'様式3（病院機能）'!I231</f>
        <v>B</v>
      </c>
      <c r="C300" t="str">
        <f>+'様式3（病院機能）'!M231</f>
        <v>✔</v>
      </c>
      <c r="D300" t="str">
        <f>+'様式3（病院機能）'!J231</f>
        <v>はい</v>
      </c>
      <c r="E300">
        <f>+'様式3（病院機能）'!O231</f>
        <v>0</v>
      </c>
    </row>
    <row r="301" spans="1:5" x14ac:dyDescent="0.15">
      <c r="A301">
        <f>+'様式3（病院機能）'!L232</f>
        <v>232</v>
      </c>
      <c r="B301" t="str">
        <f>+'様式3（病院機能）'!I232</f>
        <v>A</v>
      </c>
      <c r="C301" t="str">
        <f>+'様式3（病院機能）'!M232</f>
        <v>✔</v>
      </c>
      <c r="D301" t="str">
        <f>+'様式3（病院機能）'!J232</f>
        <v>はい</v>
      </c>
      <c r="E301" t="str">
        <f>+'様式3（病院機能）'!O232</f>
        <v>○</v>
      </c>
    </row>
    <row r="302" spans="1:5" x14ac:dyDescent="0.15">
      <c r="A302">
        <f>+'様式3（病院機能）'!L233</f>
        <v>233</v>
      </c>
      <c r="B302" t="str">
        <f>+'様式3（病院機能）'!I233</f>
        <v>A</v>
      </c>
      <c r="C302" t="str">
        <f>+'様式3（病院機能）'!M233</f>
        <v>✔</v>
      </c>
      <c r="D302" t="str">
        <f>+'様式3（病院機能）'!J233</f>
        <v>はい</v>
      </c>
      <c r="E302" t="str">
        <f>+'様式3（病院機能）'!O233</f>
        <v>○</v>
      </c>
    </row>
    <row r="303" spans="1:5" x14ac:dyDescent="0.15">
      <c r="A303">
        <f>+'様式3（病院機能）'!L234</f>
        <v>234</v>
      </c>
      <c r="B303" t="str">
        <f>+'様式3（病院機能）'!I234</f>
        <v>A</v>
      </c>
      <c r="C303" t="str">
        <f>+'様式3（病院機能）'!M234</f>
        <v>✔</v>
      </c>
      <c r="D303" t="str">
        <f>+'様式3（病院機能）'!J234</f>
        <v>はい</v>
      </c>
      <c r="E303" t="str">
        <f>+'様式3（病院機能）'!O234</f>
        <v>○</v>
      </c>
    </row>
    <row r="304" spans="1:5" x14ac:dyDescent="0.15">
      <c r="A304">
        <f>+'様式3（病院機能）'!L235</f>
        <v>235</v>
      </c>
      <c r="B304" t="str">
        <f>+'様式3（病院機能）'!I235</f>
        <v>A</v>
      </c>
      <c r="C304" t="str">
        <f>+'様式3（病院機能）'!M235</f>
        <v>✔</v>
      </c>
      <c r="D304" t="str">
        <f>+'様式3（病院機能）'!J235</f>
        <v>はい</v>
      </c>
      <c r="E304" t="str">
        <f>+'様式3（病院機能）'!O235</f>
        <v>○</v>
      </c>
    </row>
    <row r="305" spans="1:5" x14ac:dyDescent="0.15">
      <c r="A305">
        <f>+'様式3（病院機能）'!L236</f>
        <v>236</v>
      </c>
      <c r="B305" t="str">
        <f>+'様式3（病院機能）'!I236</f>
        <v>-</v>
      </c>
      <c r="C305" t="str">
        <f>+'様式3（病院機能）'!M236</f>
        <v>✔</v>
      </c>
      <c r="D305" t="str">
        <f>+'様式3（病院機能）'!J236</f>
        <v>いいえ</v>
      </c>
      <c r="E305" t="str">
        <f>+'様式3（病院機能）'!O236</f>
        <v/>
      </c>
    </row>
    <row r="306" spans="1:5" x14ac:dyDescent="0.15">
      <c r="A306">
        <f>+'様式3（病院機能）'!L237</f>
        <v>237</v>
      </c>
      <c r="B306">
        <f>+'様式3（病院機能）'!I237</f>
        <v>0</v>
      </c>
      <c r="C306">
        <f>+'様式3（病院機能）'!M237</f>
        <v>0</v>
      </c>
      <c r="D306">
        <f>+'様式3（病院機能）'!J237</f>
        <v>0</v>
      </c>
      <c r="E306">
        <f>+'様式3（病院機能）'!O237</f>
        <v>0</v>
      </c>
    </row>
    <row r="307" spans="1:5" x14ac:dyDescent="0.15">
      <c r="A307">
        <f>+'様式3（病院機能）'!L238</f>
        <v>238</v>
      </c>
      <c r="B307" t="str">
        <f>+'様式3（病院機能）'!I238</f>
        <v>A</v>
      </c>
      <c r="C307" t="str">
        <f>+'様式3（病院機能）'!M238</f>
        <v>✔</v>
      </c>
      <c r="D307" t="str">
        <f>+'様式3（病院機能）'!J238</f>
        <v>はい</v>
      </c>
      <c r="E307" t="str">
        <f>+'様式3（病院機能）'!O238</f>
        <v>○</v>
      </c>
    </row>
    <row r="308" spans="1:5" x14ac:dyDescent="0.15">
      <c r="A308">
        <f>+'様式3（病院機能）'!L239</f>
        <v>239</v>
      </c>
      <c r="B308" t="str">
        <f>+'様式3（病院機能）'!I239</f>
        <v>A</v>
      </c>
      <c r="C308" t="str">
        <f>+'様式3（病院機能）'!M239</f>
        <v>✔</v>
      </c>
      <c r="D308" t="str">
        <f>+'様式3（病院機能）'!J239</f>
        <v>はい</v>
      </c>
      <c r="E308" t="str">
        <f>+'様式3（病院機能）'!O239</f>
        <v>○</v>
      </c>
    </row>
    <row r="309" spans="1:5" x14ac:dyDescent="0.15">
      <c r="A309">
        <f>+'様式3（病院機能）'!L240</f>
        <v>240</v>
      </c>
      <c r="B309" t="str">
        <f>+'様式3（病院機能）'!I240</f>
        <v>A</v>
      </c>
      <c r="C309" t="str">
        <f>+'様式3（病院機能）'!M240</f>
        <v>✔</v>
      </c>
      <c r="D309" t="str">
        <f>+'様式3（病院機能）'!J240</f>
        <v>はい</v>
      </c>
      <c r="E309" t="str">
        <f>+'様式3（病院機能）'!O240</f>
        <v>○</v>
      </c>
    </row>
    <row r="310" spans="1:5" x14ac:dyDescent="0.15">
      <c r="A310">
        <f>+'様式3（病院機能）'!L241</f>
        <v>241</v>
      </c>
      <c r="B310" t="str">
        <f>+'様式3（病院機能）'!I241</f>
        <v>-</v>
      </c>
      <c r="C310" t="str">
        <f>+'様式3（病院機能）'!M241</f>
        <v>✔</v>
      </c>
      <c r="D310" t="str">
        <f>+'様式3（病院機能）'!J241</f>
        <v>医療機関のwebサイトに掲載</v>
      </c>
      <c r="E310">
        <f>+'様式3（病院機能）'!O241</f>
        <v>0</v>
      </c>
    </row>
    <row r="311" spans="1:5" x14ac:dyDescent="0.15">
      <c r="A311">
        <f>+'様式3（病院機能）'!L242</f>
        <v>242</v>
      </c>
      <c r="B311" t="str">
        <f>+'様式3（病院機能）'!I242</f>
        <v>A</v>
      </c>
      <c r="C311" t="str">
        <f>+'様式3（病院機能）'!M242</f>
        <v>✔</v>
      </c>
      <c r="D311" t="str">
        <f>+'様式3（病院機能）'!J242</f>
        <v>はい</v>
      </c>
      <c r="E311" t="str">
        <f>+'様式3（病院機能）'!O242</f>
        <v>○</v>
      </c>
    </row>
    <row r="312" spans="1:5" x14ac:dyDescent="0.15">
      <c r="A312">
        <f>+'様式3（病院機能）'!L243</f>
        <v>243</v>
      </c>
      <c r="B312" t="str">
        <f>+'様式3（病院機能）'!I243</f>
        <v>-</v>
      </c>
      <c r="C312" t="str">
        <f>+'様式3（病院機能）'!M243</f>
        <v>✔</v>
      </c>
      <c r="D312" t="str">
        <f>+'様式3（病院機能）'!J243</f>
        <v>医療機関のwebサイトに掲載</v>
      </c>
      <c r="E312">
        <f>+'様式3（病院機能）'!O243</f>
        <v>0</v>
      </c>
    </row>
    <row r="313" spans="1:5" x14ac:dyDescent="0.15">
      <c r="A313">
        <f>+'様式3（病院機能）'!L244</f>
        <v>244</v>
      </c>
      <c r="B313" t="str">
        <f>+'様式3（病院機能）'!I244</f>
        <v>B</v>
      </c>
      <c r="C313" t="str">
        <f>+'様式3（病院機能）'!M244</f>
        <v>✔</v>
      </c>
      <c r="D313" t="str">
        <f>+'様式3（病院機能）'!J244</f>
        <v>はい</v>
      </c>
      <c r="E313">
        <f>+'様式3（病院機能）'!O244</f>
        <v>0</v>
      </c>
    </row>
    <row r="314" spans="1:5" x14ac:dyDescent="0.15">
      <c r="A314">
        <f>+'様式3（病院機能）'!L245</f>
        <v>245</v>
      </c>
      <c r="B314" t="str">
        <f>+'様式3（病院機能）'!I245</f>
        <v>-</v>
      </c>
      <c r="C314" t="str">
        <f>+'様式3（病院機能）'!M245</f>
        <v/>
      </c>
      <c r="D314" t="str">
        <f>+'様式3（病院機能）'!J245</f>
        <v>年　月</v>
      </c>
      <c r="E314">
        <f>+'様式3（病院機能）'!O245</f>
        <v>0</v>
      </c>
    </row>
    <row r="315" spans="1:5" x14ac:dyDescent="0.15">
      <c r="A315">
        <f>+'様式3（病院機能）'!L246</f>
        <v>246</v>
      </c>
      <c r="B315" t="str">
        <f>+'様式3（病院機能）'!I246</f>
        <v>B</v>
      </c>
      <c r="C315" t="str">
        <f>+'様式3（病院機能）'!M246</f>
        <v>✔</v>
      </c>
      <c r="D315" t="str">
        <f>+'様式3（病院機能）'!J246</f>
        <v>はい</v>
      </c>
      <c r="E315">
        <f>+'様式3（病院機能）'!O246</f>
        <v>0</v>
      </c>
    </row>
    <row r="316" spans="1:5" x14ac:dyDescent="0.15">
      <c r="A316">
        <f>+'様式3（病院機能）'!L247</f>
        <v>247</v>
      </c>
      <c r="B316" t="str">
        <f>+'様式3（病院機能）'!I247</f>
        <v>-</v>
      </c>
      <c r="C316" t="str">
        <f>+'様式3（病院機能）'!M247</f>
        <v>✔</v>
      </c>
      <c r="D316">
        <f>+'様式3（病院機能）'!J247</f>
        <v>4</v>
      </c>
      <c r="E316">
        <f>+'様式3（病院機能）'!O247</f>
        <v>0</v>
      </c>
    </row>
    <row r="317" spans="1:5" x14ac:dyDescent="0.15">
      <c r="A317">
        <f>+'様式3（病院機能）'!L248</f>
        <v>248</v>
      </c>
      <c r="B317" t="str">
        <f>+'様式3（病院機能）'!I248</f>
        <v>A</v>
      </c>
      <c r="C317" t="str">
        <f>+'様式3（病院機能）'!M248</f>
        <v>✔</v>
      </c>
      <c r="D317" t="str">
        <f>+'様式3（病院機能）'!J248</f>
        <v>はい</v>
      </c>
      <c r="E317" t="str">
        <f>+'様式3（病院機能）'!O248</f>
        <v>○</v>
      </c>
    </row>
    <row r="318" spans="1:5" x14ac:dyDescent="0.15">
      <c r="A318">
        <f>+'様式3（病院機能）'!L249</f>
        <v>249</v>
      </c>
      <c r="B318">
        <f>+'様式3（病院機能）'!I249</f>
        <v>0</v>
      </c>
      <c r="C318">
        <f>+'様式3（病院機能）'!M249</f>
        <v>0</v>
      </c>
      <c r="D318" t="str">
        <f>+'様式3（病院機能）'!J249</f>
        <v>別紙13</v>
      </c>
      <c r="E318">
        <f>+'様式3（病院機能）'!O249</f>
        <v>0</v>
      </c>
    </row>
    <row r="319" spans="1:5" x14ac:dyDescent="0.15">
      <c r="A319">
        <f>+'様式3（病院機能）'!L250</f>
        <v>250</v>
      </c>
      <c r="B319" t="str">
        <f>+'様式3（病院機能）'!I250</f>
        <v>-</v>
      </c>
      <c r="C319" t="str">
        <f>+'様式3（病院機能）'!M250</f>
        <v>✔</v>
      </c>
      <c r="D319">
        <f>+'様式3（病院機能）'!J250</f>
        <v>7</v>
      </c>
      <c r="E319">
        <f>+'様式3（病院機能）'!O250</f>
        <v>0</v>
      </c>
    </row>
    <row r="320" spans="1:5" x14ac:dyDescent="0.15">
      <c r="A320">
        <f>+'様式3（病院機能）'!L251</f>
        <v>251</v>
      </c>
      <c r="B320" t="str">
        <f>+'様式3（病院機能）'!I251</f>
        <v>-</v>
      </c>
      <c r="C320" t="str">
        <f>+'様式3（病院機能）'!M251</f>
        <v>✔</v>
      </c>
      <c r="D320">
        <f>+'様式3（病院機能）'!J251</f>
        <v>0</v>
      </c>
      <c r="E320">
        <f>+'様式3（病院機能）'!O251</f>
        <v>0</v>
      </c>
    </row>
    <row r="321" spans="1:5" x14ac:dyDescent="0.15">
      <c r="A321">
        <f>+'様式3（病院機能）'!L252</f>
        <v>252</v>
      </c>
      <c r="B321" t="str">
        <f>+'様式3（病院機能）'!I252</f>
        <v>-</v>
      </c>
      <c r="C321" t="str">
        <f>+'様式3（病院機能）'!M252</f>
        <v>✔</v>
      </c>
      <c r="D321">
        <f>+'様式3（病院機能）'!J252</f>
        <v>2</v>
      </c>
      <c r="E321">
        <f>+'様式3（病院機能）'!O252</f>
        <v>0</v>
      </c>
    </row>
    <row r="322" spans="1:5" x14ac:dyDescent="0.15">
      <c r="A322">
        <f>+'様式3（病院機能）'!L253</f>
        <v>253</v>
      </c>
      <c r="B322">
        <f>+'様式3（病院機能）'!I253</f>
        <v>0</v>
      </c>
      <c r="C322">
        <f>+'様式3（病院機能）'!M253</f>
        <v>0</v>
      </c>
      <c r="D322">
        <f>+'様式3（病院機能）'!J253</f>
        <v>0</v>
      </c>
      <c r="E322">
        <f>+'様式3（病院機能）'!O253</f>
        <v>0</v>
      </c>
    </row>
    <row r="323" spans="1:5" x14ac:dyDescent="0.15">
      <c r="A323">
        <f>+'様式3（病院機能）'!L254</f>
        <v>254</v>
      </c>
      <c r="B323" t="str">
        <f>+'様式3（病院機能）'!I254</f>
        <v>A</v>
      </c>
      <c r="C323" t="str">
        <f>+'様式3（病院機能）'!M254</f>
        <v>✔</v>
      </c>
      <c r="D323" t="str">
        <f>+'様式3（病院機能）'!J254</f>
        <v>はい</v>
      </c>
      <c r="E323" t="str">
        <f>+'様式3（病院機能）'!O254</f>
        <v>○</v>
      </c>
    </row>
    <row r="324" spans="1:5" x14ac:dyDescent="0.15">
      <c r="A324">
        <f>+'様式3（病院機能）'!L255</f>
        <v>255</v>
      </c>
      <c r="B324">
        <f>+'様式3（病院機能）'!I255</f>
        <v>0</v>
      </c>
      <c r="C324">
        <f>+'様式3（病院機能）'!M255</f>
        <v>0</v>
      </c>
      <c r="D324" t="str">
        <f>+'様式3（病院機能）'!J255</f>
        <v>別紙14</v>
      </c>
      <c r="E324">
        <f>+'様式3（病院機能）'!O255</f>
        <v>0</v>
      </c>
    </row>
    <row r="325" spans="1:5" x14ac:dyDescent="0.15">
      <c r="A325">
        <f>+'様式3（病院機能）'!L256</f>
        <v>256</v>
      </c>
      <c r="B325" t="str">
        <f>+'様式3（病院機能）'!I256</f>
        <v>A</v>
      </c>
      <c r="C325" t="str">
        <f>+'様式3（病院機能）'!M256</f>
        <v>✔</v>
      </c>
      <c r="D325" t="str">
        <f>+'様式3（病院機能）'!J256</f>
        <v>はい</v>
      </c>
      <c r="E325" t="str">
        <f>+'様式3（病院機能）'!O256</f>
        <v>○</v>
      </c>
    </row>
    <row r="326" spans="1:5" x14ac:dyDescent="0.15">
      <c r="A326">
        <f>+'様式3（病院機能）'!L257</f>
        <v>257</v>
      </c>
      <c r="B326" t="str">
        <f>+'様式3（病院機能）'!I257</f>
        <v>-</v>
      </c>
      <c r="C326" t="str">
        <f>+'様式3（病院機能）'!M257</f>
        <v>✔</v>
      </c>
      <c r="D326" t="str">
        <f>+'様式3（病院機能）'!J257</f>
        <v>医療機関のwebサイトに掲載</v>
      </c>
      <c r="E326">
        <f>+'様式3（病院機能）'!O257</f>
        <v>0</v>
      </c>
    </row>
    <row r="327" spans="1:5" x14ac:dyDescent="0.15">
      <c r="A327">
        <f>+'様式3（病院機能）'!L258</f>
        <v>258</v>
      </c>
      <c r="B327" t="str">
        <f>+'様式3（病院機能）'!I258</f>
        <v>A</v>
      </c>
      <c r="C327" t="str">
        <f>+'様式3（病院機能）'!M258</f>
        <v>✔</v>
      </c>
      <c r="D327" t="str">
        <f>+'様式3（病院機能）'!J258</f>
        <v>はい</v>
      </c>
      <c r="E327" t="str">
        <f>+'様式3（病院機能）'!O258</f>
        <v>○</v>
      </c>
    </row>
    <row r="328" spans="1:5" x14ac:dyDescent="0.15">
      <c r="A328">
        <f>+'様式3（病院機能）'!L259</f>
        <v>259</v>
      </c>
      <c r="B328" t="str">
        <f>+'様式3（病院機能）'!I259</f>
        <v>-</v>
      </c>
      <c r="C328" t="str">
        <f>+'様式3（病院機能）'!M259</f>
        <v>✔</v>
      </c>
      <c r="D328" t="str">
        <f>+'様式3（病院機能）'!J259</f>
        <v>はい</v>
      </c>
      <c r="E328">
        <f>+'様式3（病院機能）'!O259</f>
        <v>0</v>
      </c>
    </row>
    <row r="329" spans="1:5" x14ac:dyDescent="0.15">
      <c r="A329">
        <f>+'様式3（病院機能）'!L260</f>
        <v>260</v>
      </c>
      <c r="B329" t="str">
        <f>+'様式3（病院機能）'!I260</f>
        <v>-</v>
      </c>
      <c r="C329" t="str">
        <f>+'様式3（病院機能）'!M260</f>
        <v>✔</v>
      </c>
      <c r="D329" t="str">
        <f>+'様式3（病院機能）'!J260</f>
        <v>はい</v>
      </c>
      <c r="E329">
        <f>+'様式3（病院機能）'!O260</f>
        <v>0</v>
      </c>
    </row>
    <row r="330" spans="1:5" x14ac:dyDescent="0.15">
      <c r="A330">
        <f>+'様式3（病院機能）'!L261</f>
        <v>261</v>
      </c>
      <c r="B330" t="str">
        <f>+'様式3（病院機能）'!I261</f>
        <v>A</v>
      </c>
      <c r="C330" t="str">
        <f>+'様式3（病院機能）'!M261</f>
        <v>✔</v>
      </c>
      <c r="D330" t="str">
        <f>+'様式3（病院機能）'!J261</f>
        <v>はい</v>
      </c>
      <c r="E330" t="str">
        <f>+'様式3（病院機能）'!O261</f>
        <v>○</v>
      </c>
    </row>
    <row r="331" spans="1:5" x14ac:dyDescent="0.15">
      <c r="A331">
        <f>+'様式3（病院機能）'!L262</f>
        <v>262</v>
      </c>
      <c r="B331" t="str">
        <f>+'様式3（病院機能）'!I262</f>
        <v>-</v>
      </c>
      <c r="C331" t="str">
        <f>+'様式3（病院機能）'!M262</f>
        <v>✔</v>
      </c>
      <c r="D331">
        <f>+'様式3（病院機能）'!J262</f>
        <v>1</v>
      </c>
      <c r="E331">
        <f>+'様式3（病院機能）'!O262</f>
        <v>0</v>
      </c>
    </row>
    <row r="332" spans="1:5" x14ac:dyDescent="0.15">
      <c r="A332" t="e">
        <f>+'様式3（病院機能）'!#REF!</f>
        <v>#REF!</v>
      </c>
      <c r="B332" t="e">
        <f>+'様式3（病院機能）'!#REF!</f>
        <v>#REF!</v>
      </c>
      <c r="C332" t="e">
        <f>+'様式3（病院機能）'!#REF!</f>
        <v>#REF!</v>
      </c>
      <c r="D332" t="e">
        <f>+'様式3（病院機能）'!#REF!</f>
        <v>#REF!</v>
      </c>
      <c r="E332" t="e">
        <f>+'様式3（病院機能）'!#REF!</f>
        <v>#REF!</v>
      </c>
    </row>
    <row r="333" spans="1:5" x14ac:dyDescent="0.15">
      <c r="A333" t="e">
        <f>+'様式3（病院機能）'!#REF!</f>
        <v>#REF!</v>
      </c>
      <c r="B333" t="e">
        <f>+'様式3（病院機能）'!#REF!</f>
        <v>#REF!</v>
      </c>
      <c r="C333" t="e">
        <f>+'様式3（病院機能）'!#REF!</f>
        <v>#REF!</v>
      </c>
      <c r="D333" t="e">
        <f>+'様式3（病院機能）'!#REF!</f>
        <v>#REF!</v>
      </c>
      <c r="E333" t="e">
        <f>+'様式3（病院機能）'!#REF!</f>
        <v>#REF!</v>
      </c>
    </row>
    <row r="334" spans="1:5" x14ac:dyDescent="0.15">
      <c r="A334" t="e">
        <f>+'様式3（病院機能）'!#REF!</f>
        <v>#REF!</v>
      </c>
      <c r="B334" t="e">
        <f>+'様式3（病院機能）'!#REF!</f>
        <v>#REF!</v>
      </c>
      <c r="C334" t="e">
        <f>+'様式3（病院機能）'!#REF!</f>
        <v>#REF!</v>
      </c>
      <c r="D334" t="e">
        <f>+'様式3（病院機能）'!#REF!</f>
        <v>#REF!</v>
      </c>
      <c r="E334" t="e">
        <f>+'様式3（病院機能）'!#REF!</f>
        <v>#REF!</v>
      </c>
    </row>
    <row r="335" spans="1:5" x14ac:dyDescent="0.15">
      <c r="A335">
        <f>+'様式3（病院機能）'!L263</f>
        <v>263</v>
      </c>
      <c r="B335" t="str">
        <f>+'様式3（病院機能）'!I263</f>
        <v>A</v>
      </c>
      <c r="C335" t="str">
        <f>+'様式3（病院機能）'!M263</f>
        <v>✔</v>
      </c>
      <c r="D335" t="str">
        <f>+'様式3（病院機能）'!J263</f>
        <v>はい</v>
      </c>
      <c r="E335" t="str">
        <f>+'様式3（病院機能）'!O263</f>
        <v>○</v>
      </c>
    </row>
    <row r="336" spans="1:5" x14ac:dyDescent="0.15">
      <c r="A336">
        <f>+'様式3（病院機能）'!L264</f>
        <v>264</v>
      </c>
      <c r="B336" t="str">
        <f>+'様式3（病院機能）'!I264</f>
        <v>A</v>
      </c>
      <c r="C336" t="str">
        <f>+'様式3（病院機能）'!M264</f>
        <v>✔</v>
      </c>
      <c r="D336" t="str">
        <f>+'様式3（病院機能）'!J264</f>
        <v>はい</v>
      </c>
      <c r="E336" t="str">
        <f>+'様式3（病院機能）'!O264</f>
        <v>○</v>
      </c>
    </row>
    <row r="337" spans="1:5" x14ac:dyDescent="0.15">
      <c r="A337">
        <f>+'様式3（病院機能）'!L265</f>
        <v>265</v>
      </c>
      <c r="B337">
        <f>+'様式3（病院機能）'!I265</f>
        <v>0</v>
      </c>
      <c r="C337">
        <f>+'様式3（病院機能）'!M265</f>
        <v>0</v>
      </c>
      <c r="D337">
        <f>+'様式3（病院機能）'!J265</f>
        <v>0</v>
      </c>
      <c r="E337">
        <f>+'様式3（病院機能）'!O265</f>
        <v>0</v>
      </c>
    </row>
    <row r="338" spans="1:5" x14ac:dyDescent="0.15">
      <c r="A338">
        <f>+'様式3（病院機能）'!L266</f>
        <v>266</v>
      </c>
      <c r="B338" t="str">
        <f>+'様式3（病院機能）'!I266</f>
        <v>-</v>
      </c>
      <c r="C338" t="str">
        <f>+'様式3（病院機能）'!M266</f>
        <v>✔</v>
      </c>
      <c r="D338" t="str">
        <f>+'様式3（病院機能）'!J266</f>
        <v>はい</v>
      </c>
      <c r="E338">
        <f>+'様式3（病院機能）'!O266</f>
        <v>0</v>
      </c>
    </row>
    <row r="339" spans="1:5" x14ac:dyDescent="0.15">
      <c r="A339">
        <f>+'様式3（病院機能）'!L267</f>
        <v>267</v>
      </c>
      <c r="B339" t="str">
        <f>+'様式3（病院機能）'!I267</f>
        <v>-</v>
      </c>
      <c r="C339" t="str">
        <f>+'様式3（病院機能）'!M267</f>
        <v>✔</v>
      </c>
      <c r="D339" t="str">
        <f>+'様式3（病院機能）'!J267</f>
        <v>はい</v>
      </c>
      <c r="E339">
        <f>+'様式3（病院機能）'!O267</f>
        <v>0</v>
      </c>
    </row>
    <row r="340" spans="1:5" x14ac:dyDescent="0.15">
      <c r="A340">
        <f>+'様式3（病院機能）'!L268</f>
        <v>268</v>
      </c>
      <c r="B340" t="str">
        <f>+'様式3（病院機能）'!I268</f>
        <v>-</v>
      </c>
      <c r="C340" t="str">
        <f>+'様式3（病院機能）'!M268</f>
        <v>✔</v>
      </c>
      <c r="D340" t="str">
        <f>+'様式3（病院機能）'!J268</f>
        <v>はい</v>
      </c>
      <c r="E340">
        <f>+'様式3（病院機能）'!O268</f>
        <v>0</v>
      </c>
    </row>
    <row r="341" spans="1:5" x14ac:dyDescent="0.15">
      <c r="A341">
        <f>+'様式3（病院機能）'!L269</f>
        <v>269</v>
      </c>
      <c r="B341" t="str">
        <f>+'様式3（病院機能）'!I269</f>
        <v>-</v>
      </c>
      <c r="C341" t="str">
        <f>+'様式3（病院機能）'!M269</f>
        <v>✔</v>
      </c>
      <c r="D341" t="str">
        <f>+'様式3（病院機能）'!J269</f>
        <v>はい</v>
      </c>
      <c r="E341">
        <f>+'様式3（病院機能）'!O269</f>
        <v>0</v>
      </c>
    </row>
    <row r="342" spans="1:5" x14ac:dyDescent="0.15">
      <c r="A342">
        <f>+'様式3（病院機能）'!L270</f>
        <v>270</v>
      </c>
      <c r="B342">
        <f>+'様式3（病院機能）'!I270</f>
        <v>0</v>
      </c>
      <c r="C342">
        <f>+'様式3（病院機能）'!M270</f>
        <v>0</v>
      </c>
      <c r="D342">
        <f>+'様式3（病院機能）'!J270</f>
        <v>0</v>
      </c>
      <c r="E342">
        <f>+'様式3（病院機能）'!O270</f>
        <v>0</v>
      </c>
    </row>
    <row r="343" spans="1:5" x14ac:dyDescent="0.15">
      <c r="A343">
        <f>+'様式3（病院機能）'!L271</f>
        <v>271</v>
      </c>
      <c r="B343" t="str">
        <f>+'様式3（病院機能）'!I271</f>
        <v>-</v>
      </c>
      <c r="C343" t="str">
        <f>+'様式3（病院機能）'!M271</f>
        <v>✔</v>
      </c>
      <c r="D343" t="str">
        <f>+'様式3（病院機能）'!J271</f>
        <v>はい</v>
      </c>
      <c r="E343">
        <f>+'様式3（病院機能）'!O271</f>
        <v>0</v>
      </c>
    </row>
    <row r="344" spans="1:5" x14ac:dyDescent="0.15">
      <c r="A344">
        <f>+'様式3（病院機能）'!L272</f>
        <v>272</v>
      </c>
      <c r="B344" t="str">
        <f>+'様式3（病院機能）'!I272</f>
        <v>-</v>
      </c>
      <c r="C344" t="str">
        <f>+'様式3（病院機能）'!M272</f>
        <v>✔</v>
      </c>
      <c r="D344" t="str">
        <f>+'様式3（病院機能）'!J272</f>
        <v>はい</v>
      </c>
      <c r="E344">
        <f>+'様式3（病院機能）'!O272</f>
        <v>0</v>
      </c>
    </row>
    <row r="345" spans="1:5" x14ac:dyDescent="0.15">
      <c r="A345">
        <f>+'様式3（病院機能）'!L273</f>
        <v>273</v>
      </c>
      <c r="B345" t="str">
        <f>+'様式3（病院機能）'!I273</f>
        <v>-</v>
      </c>
      <c r="C345" t="str">
        <f>+'様式3（病院機能）'!M273</f>
        <v>✔</v>
      </c>
      <c r="D345" t="str">
        <f>+'様式3（病院機能）'!J273</f>
        <v>はい</v>
      </c>
      <c r="E345">
        <f>+'様式3（病院機能）'!O273</f>
        <v>0</v>
      </c>
    </row>
    <row r="346" spans="1:5" x14ac:dyDescent="0.15">
      <c r="A346">
        <f>+'様式3（病院機能）'!L274</f>
        <v>274</v>
      </c>
      <c r="B346" t="str">
        <f>+'様式3（病院機能）'!I274</f>
        <v>-</v>
      </c>
      <c r="C346" t="str">
        <f>+'様式3（病院機能）'!M274</f>
        <v>✔</v>
      </c>
      <c r="D346" t="str">
        <f>+'様式3（病院機能）'!J274</f>
        <v>はい</v>
      </c>
      <c r="E346">
        <f>+'様式3（病院機能）'!O274</f>
        <v>0</v>
      </c>
    </row>
    <row r="347" spans="1:5" x14ac:dyDescent="0.15">
      <c r="A347">
        <f>+'様式3（病院機能）'!L275</f>
        <v>275</v>
      </c>
      <c r="B347">
        <f>+'様式3（病院機能）'!I275</f>
        <v>0</v>
      </c>
      <c r="C347">
        <f>+'様式3（病院機能）'!M275</f>
        <v>0</v>
      </c>
      <c r="D347" t="str">
        <f>+'様式3（病院機能）'!J275</f>
        <v>別紙15</v>
      </c>
      <c r="E347">
        <f>+'様式3（病院機能）'!O275</f>
        <v>0</v>
      </c>
    </row>
    <row r="348" spans="1:5" x14ac:dyDescent="0.15">
      <c r="A348">
        <f>+'様式3（病院機能）'!L279</f>
        <v>279</v>
      </c>
      <c r="B348">
        <f>+'様式3（病院機能）'!I279</f>
        <v>0</v>
      </c>
      <c r="C348">
        <f>+'様式3（病院機能）'!M279</f>
        <v>0</v>
      </c>
      <c r="D348">
        <f>+'様式3（病院機能）'!J279</f>
        <v>0</v>
      </c>
      <c r="E348">
        <f>+'様式3（病院機能）'!O279</f>
        <v>0</v>
      </c>
    </row>
    <row r="349" spans="1:5" x14ac:dyDescent="0.15">
      <c r="A349">
        <f>+'様式3（病院機能）'!L280</f>
        <v>280</v>
      </c>
      <c r="B349">
        <f>+'様式3（病院機能）'!I280</f>
        <v>0</v>
      </c>
      <c r="C349">
        <f>+'様式3（病院機能）'!M280</f>
        <v>0</v>
      </c>
      <c r="D349" t="str">
        <f>+'様式3（病院機能）'!J280</f>
        <v>別紙16</v>
      </c>
      <c r="E349">
        <f>+'様式3（病院機能）'!O280</f>
        <v>0</v>
      </c>
    </row>
    <row r="351" spans="1:5" x14ac:dyDescent="0.15">
      <c r="A351" t="s">
        <v>90</v>
      </c>
    </row>
    <row r="352" spans="1:5" x14ac:dyDescent="0.15">
      <c r="A352" t="s">
        <v>91</v>
      </c>
      <c r="B352" t="str">
        <f>+'別紙1（各種小児がんの情報）'!E10</f>
        <v>○</v>
      </c>
    </row>
    <row r="353" spans="1:3" x14ac:dyDescent="0.15">
      <c r="A353" t="s">
        <v>92</v>
      </c>
      <c r="B353" t="str">
        <f>+'別紙1（各種小児がんの情報）'!E30</f>
        <v>○</v>
      </c>
    </row>
    <row r="354" spans="1:3" x14ac:dyDescent="0.15">
      <c r="A354" t="s">
        <v>93</v>
      </c>
      <c r="B354" t="str">
        <f>+'別紙1（各種小児がんの情報）'!E50</f>
        <v>○</v>
      </c>
    </row>
    <row r="355" spans="1:3" x14ac:dyDescent="0.15">
      <c r="A355" t="s">
        <v>94</v>
      </c>
      <c r="B355" t="str">
        <f>+'別紙1（各種小児がんの情報）'!E70</f>
        <v>○</v>
      </c>
    </row>
    <row r="356" spans="1:3" x14ac:dyDescent="0.15">
      <c r="A356" t="s">
        <v>95</v>
      </c>
      <c r="B356" t="str">
        <f>+'別紙1（各種小児がんの情報）'!E90</f>
        <v>○</v>
      </c>
    </row>
    <row r="358" spans="1:3" x14ac:dyDescent="0.15">
      <c r="A358" t="s">
        <v>96</v>
      </c>
      <c r="B358" t="s">
        <v>97</v>
      </c>
      <c r="C358" t="s">
        <v>98</v>
      </c>
    </row>
    <row r="359" spans="1:3" x14ac:dyDescent="0.15">
      <c r="A359" t="str">
        <f>+'別紙2（生殖機能の温存の支援）'!A9</f>
        <v>がんの治療に際する妊よう性温存目的で精子凍結を行った患者の数</v>
      </c>
      <c r="B359">
        <f>+'別紙2（生殖機能の温存の支援）'!N9</f>
        <v>0</v>
      </c>
      <c r="C359">
        <f>+'別紙2（生殖機能の温存の支援）'!Q9</f>
        <v>0</v>
      </c>
    </row>
    <row r="360" spans="1:3" x14ac:dyDescent="0.15">
      <c r="A360" t="str">
        <f>+'別紙2（生殖機能の温存の支援）'!A11</f>
        <v>がんの治療に際する妊よう性温存目的で未受精卵子の凍結保存を行った患者の数</v>
      </c>
      <c r="B360">
        <f>+'別紙2（生殖機能の温存の支援）'!N11</f>
        <v>0</v>
      </c>
      <c r="C360">
        <f>+'別紙2（生殖機能の温存の支援）'!Q11</f>
        <v>1</v>
      </c>
    </row>
    <row r="361" spans="1:3" x14ac:dyDescent="0.15">
      <c r="A361" t="str">
        <f>+'別紙2（生殖機能の温存の支援）'!A12</f>
        <v>がんの治療に際する妊よう性温存目的で受精卵（胚）の凍結保存を行った患者の数</v>
      </c>
      <c r="B361">
        <f>+'別紙2（生殖機能の温存の支援）'!N12</f>
        <v>0</v>
      </c>
      <c r="C361">
        <f>+'別紙2（生殖機能の温存の支援）'!Q12</f>
        <v>0</v>
      </c>
    </row>
    <row r="363" spans="1:3" x14ac:dyDescent="0.15">
      <c r="A363" t="s">
        <v>99</v>
      </c>
    </row>
    <row r="364" spans="1:3" x14ac:dyDescent="0.15">
      <c r="A364" t="s">
        <v>100</v>
      </c>
      <c r="B364">
        <f>+'別紙3（緩和ケアチームの組織）'!F7</f>
        <v>18</v>
      </c>
    </row>
    <row r="366" spans="1:3" x14ac:dyDescent="0.15">
      <c r="A366" t="s">
        <v>101</v>
      </c>
    </row>
    <row r="367" spans="1:3" x14ac:dyDescent="0.15">
      <c r="A367" t="s">
        <v>102</v>
      </c>
      <c r="B367" t="str">
        <f>+'別紙4（緩和外来）'!W7</f>
        <v>はい</v>
      </c>
    </row>
    <row r="368" spans="1:3" x14ac:dyDescent="0.15">
      <c r="A368" t="s">
        <v>103</v>
      </c>
      <c r="B368" t="str">
        <f>+'別紙4（緩和外来）'!W13</f>
        <v>いいえ</v>
      </c>
    </row>
    <row r="370" spans="1:3" x14ac:dyDescent="0.15">
      <c r="A370" t="s">
        <v>104</v>
      </c>
    </row>
    <row r="371" spans="1:3" x14ac:dyDescent="0.15">
      <c r="A371" t="s">
        <v>105</v>
      </c>
      <c r="B371" t="str">
        <f>+'別紙5（緩和病棟）'!D7</f>
        <v>病棟がありません</v>
      </c>
    </row>
    <row r="372" spans="1:3" x14ac:dyDescent="0.15">
      <c r="A372" t="s">
        <v>106</v>
      </c>
      <c r="B372">
        <f>+'別紙5（緩和病棟）'!D8</f>
        <v>0</v>
      </c>
    </row>
    <row r="373" spans="1:3" x14ac:dyDescent="0.15">
      <c r="A373" t="s">
        <v>107</v>
      </c>
      <c r="B373">
        <f>+'別紙5（緩和病棟）'!D9</f>
        <v>0</v>
      </c>
    </row>
    <row r="374" spans="1:3" x14ac:dyDescent="0.15">
      <c r="A374" t="s">
        <v>108</v>
      </c>
      <c r="B374">
        <f>+'別紙5（緩和病棟）'!D10</f>
        <v>0</v>
      </c>
    </row>
    <row r="375" spans="1:3" x14ac:dyDescent="0.15">
      <c r="A375" t="s">
        <v>109</v>
      </c>
      <c r="B375">
        <f>+'別紙5（緩和病棟）'!D11</f>
        <v>0</v>
      </c>
    </row>
    <row r="377" spans="1:3" x14ac:dyDescent="0.15">
      <c r="A377" t="s">
        <v>110</v>
      </c>
      <c r="B377" t="s">
        <v>111</v>
      </c>
      <c r="C377" t="s">
        <v>112</v>
      </c>
    </row>
    <row r="378" spans="1:3" x14ac:dyDescent="0.15">
      <c r="A378" t="s">
        <v>91</v>
      </c>
      <c r="B378" t="str">
        <f>+'別紙6（SO体制）'!D17</f>
        <v>対応可</v>
      </c>
      <c r="C378">
        <f>+'別紙6（SO体制）'!G17</f>
        <v>0</v>
      </c>
    </row>
    <row r="379" spans="1:3" x14ac:dyDescent="0.15">
      <c r="A379" t="s">
        <v>92</v>
      </c>
      <c r="B379" t="str">
        <f>+'別紙6（SO体制）'!D29</f>
        <v>対応不可</v>
      </c>
      <c r="C379">
        <f>+'別紙6（SO体制）'!G29</f>
        <v>0</v>
      </c>
    </row>
    <row r="380" spans="1:3" x14ac:dyDescent="0.15">
      <c r="A380" t="s">
        <v>93</v>
      </c>
      <c r="B380" t="str">
        <f>+'別紙6（SO体制）'!D41</f>
        <v>対応可</v>
      </c>
      <c r="C380">
        <f>+'別紙6（SO体制）'!G41</f>
        <v>0</v>
      </c>
    </row>
    <row r="381" spans="1:3" x14ac:dyDescent="0.15">
      <c r="A381" t="s">
        <v>94</v>
      </c>
      <c r="B381" t="str">
        <f>+'別紙6（SO体制）'!D53</f>
        <v>対応可</v>
      </c>
      <c r="C381">
        <f>+'別紙6（SO体制）'!G53</f>
        <v>0</v>
      </c>
    </row>
    <row r="382" spans="1:3" x14ac:dyDescent="0.15">
      <c r="A382" t="s">
        <v>95</v>
      </c>
      <c r="B382" t="str">
        <f>+'別紙6（SO体制）'!D65</f>
        <v>対応可</v>
      </c>
      <c r="C382">
        <f>+'別紙6（SO体制）'!G65</f>
        <v>6</v>
      </c>
    </row>
    <row r="384" spans="1:3" x14ac:dyDescent="0.15">
      <c r="A384" t="s">
        <v>113</v>
      </c>
      <c r="B384" t="s">
        <v>114</v>
      </c>
    </row>
    <row r="385" spans="1:9" x14ac:dyDescent="0.15">
      <c r="A385" t="s">
        <v>115</v>
      </c>
      <c r="B385">
        <f>+'別紙7（診療実績等）'!D5</f>
        <v>55</v>
      </c>
    </row>
    <row r="386" spans="1:9" x14ac:dyDescent="0.15">
      <c r="A386" t="s">
        <v>116</v>
      </c>
      <c r="B386">
        <f>+'別紙7（診療実績等）'!B7</f>
        <v>22</v>
      </c>
    </row>
    <row r="387" spans="1:9" x14ac:dyDescent="0.15">
      <c r="A387" t="s">
        <v>117</v>
      </c>
      <c r="B387">
        <f>+'別紙7（診療実績等）'!D7</f>
        <v>32</v>
      </c>
    </row>
    <row r="388" spans="1:9" x14ac:dyDescent="0.15">
      <c r="A388" t="s">
        <v>118</v>
      </c>
      <c r="B388">
        <f>+'別紙7（診療実績等）'!D16</f>
        <v>1</v>
      </c>
    </row>
    <row r="390" spans="1:9" x14ac:dyDescent="0.15">
      <c r="A390" t="s">
        <v>119</v>
      </c>
      <c r="B390" t="s">
        <v>120</v>
      </c>
      <c r="C390" t="s">
        <v>121</v>
      </c>
    </row>
    <row r="391" spans="1:9" x14ac:dyDescent="0.15">
      <c r="A391" t="s">
        <v>122</v>
      </c>
      <c r="B391">
        <f>+'別紙8（研修の状況）'!J9</f>
        <v>2</v>
      </c>
      <c r="C391">
        <f>+'別紙8（研修の状況）'!N9</f>
        <v>0</v>
      </c>
    </row>
    <row r="392" spans="1:9" x14ac:dyDescent="0.15">
      <c r="A392" t="s">
        <v>123</v>
      </c>
      <c r="B392">
        <f>+'別紙8（研修の状況）'!J12</f>
        <v>0</v>
      </c>
      <c r="C392">
        <f>+'別紙8（研修の状況）'!N12</f>
        <v>0</v>
      </c>
    </row>
    <row r="393" spans="1:9" x14ac:dyDescent="0.15">
      <c r="A393" t="s">
        <v>124</v>
      </c>
      <c r="B393">
        <f>+'別紙8（研修の状況）'!J13</f>
        <v>0</v>
      </c>
      <c r="C393">
        <f>+'別紙8（研修の状況）'!N13</f>
        <v>0</v>
      </c>
    </row>
    <row r="394" spans="1:9" x14ac:dyDescent="0.15">
      <c r="A394" t="s">
        <v>125</v>
      </c>
      <c r="B394">
        <f>+'別紙8（研修の状況）'!J14</f>
        <v>0</v>
      </c>
      <c r="C394">
        <f>+'別紙8（研修の状況）'!N14</f>
        <v>0</v>
      </c>
    </row>
    <row r="395" spans="1:9" x14ac:dyDescent="0.15">
      <c r="A395" t="s">
        <v>126</v>
      </c>
      <c r="B395">
        <f>+'別紙8（研修の状況）'!J15</f>
        <v>0</v>
      </c>
      <c r="C395">
        <f>+'別紙8（研修の状況）'!N15</f>
        <v>0</v>
      </c>
    </row>
    <row r="396" spans="1:9" x14ac:dyDescent="0.15">
      <c r="A396" t="s">
        <v>127</v>
      </c>
      <c r="B396">
        <f>+'別紙8（研修の状況）'!J16</f>
        <v>2</v>
      </c>
      <c r="C396">
        <f>+'別紙8（研修の状況）'!N16</f>
        <v>0</v>
      </c>
    </row>
    <row r="398" spans="1:9" x14ac:dyDescent="0.15">
      <c r="A398" t="s">
        <v>128</v>
      </c>
    </row>
    <row r="399" spans="1:9" x14ac:dyDescent="0.15">
      <c r="A399" t="s">
        <v>129</v>
      </c>
      <c r="B399" t="s">
        <v>130</v>
      </c>
      <c r="C399" t="s">
        <v>131</v>
      </c>
      <c r="D399" t="s">
        <v>132</v>
      </c>
      <c r="E399" t="s">
        <v>133</v>
      </c>
      <c r="F399" t="s">
        <v>134</v>
      </c>
      <c r="G399" t="s">
        <v>135</v>
      </c>
      <c r="H399" t="s">
        <v>136</v>
      </c>
      <c r="I399" t="s">
        <v>137</v>
      </c>
    </row>
    <row r="400" spans="1:9" x14ac:dyDescent="0.15">
      <c r="A400" t="str">
        <f>+'別紙9（がん相談支援センター）'!B9</f>
        <v>看護師</v>
      </c>
      <c r="B400" t="str">
        <f>+'別紙9（がん相談支援センター）'!C9</f>
        <v>常勤</v>
      </c>
      <c r="C400" t="str">
        <f>+'別紙9（がん相談支援センター）'!D9</f>
        <v>その他（5割未満）</v>
      </c>
      <c r="D400">
        <f>+'別紙9（がん相談支援センター）'!E9</f>
        <v>9</v>
      </c>
      <c r="E400" t="str">
        <f>+'別紙9（がん相談支援センター）'!F9</f>
        <v>受講</v>
      </c>
      <c r="F400" t="str">
        <f>+'別紙9（がん相談支援センター）'!G9</f>
        <v>受講</v>
      </c>
      <c r="G400" t="str">
        <f>+'別紙9（がん相談支援センター）'!H9</f>
        <v>未受講</v>
      </c>
      <c r="H400" t="str">
        <f>+'別紙9（がん相談支援センター）'!I9</f>
        <v>受講</v>
      </c>
      <c r="I400" t="str">
        <f>+'別紙9（がん相談支援センター）'!J9</f>
        <v>受講</v>
      </c>
    </row>
    <row r="401" spans="1:9" x14ac:dyDescent="0.15">
      <c r="A401" t="str">
        <f>+'別紙9（がん相談支援センター）'!B10</f>
        <v>ソーシャルワーカー</v>
      </c>
      <c r="B401" t="str">
        <f>+'別紙9（がん相談支援センター）'!C10</f>
        <v>常勤</v>
      </c>
      <c r="C401" t="str">
        <f>+'別紙9（がん相談支援センター）'!D10</f>
        <v>その他（5割未満）</v>
      </c>
      <c r="D401">
        <f>+'別紙9（がん相談支援センター）'!E10</f>
        <v>5</v>
      </c>
      <c r="E401" t="str">
        <f>+'別紙9（がん相談支援センター）'!F10</f>
        <v>受講</v>
      </c>
      <c r="F401" t="str">
        <f>+'別紙9（がん相談支援センター）'!G10</f>
        <v>受講</v>
      </c>
      <c r="G401" t="str">
        <f>+'別紙9（がん相談支援センター）'!H10</f>
        <v>未受講</v>
      </c>
      <c r="H401" t="str">
        <f>+'別紙9（がん相談支援センター）'!I10</f>
        <v>受講</v>
      </c>
      <c r="I401" t="str">
        <f>+'別紙9（がん相談支援センター）'!J10</f>
        <v>未受講</v>
      </c>
    </row>
    <row r="402" spans="1:9" x14ac:dyDescent="0.15">
      <c r="A402" t="str">
        <f>+'別紙9（がん相談支援センター）'!B11</f>
        <v>ソーシャルワーカー</v>
      </c>
      <c r="B402" t="str">
        <f>+'別紙9（がん相談支援センター）'!C11</f>
        <v>常勤</v>
      </c>
      <c r="C402" t="str">
        <f>+'別紙9（がん相談支援センター）'!D11</f>
        <v>その他（5割未満）</v>
      </c>
      <c r="D402">
        <f>+'別紙9（がん相談支援センター）'!E11</f>
        <v>2</v>
      </c>
      <c r="E402" t="str">
        <f>+'別紙9（がん相談支援センター）'!F11</f>
        <v>受講</v>
      </c>
      <c r="F402" t="str">
        <f>+'別紙9（がん相談支援センター）'!G11</f>
        <v>受講</v>
      </c>
      <c r="G402" t="str">
        <f>+'別紙9（がん相談支援センター）'!H11</f>
        <v>未受講</v>
      </c>
      <c r="H402" t="str">
        <f>+'別紙9（がん相談支援センター）'!I11</f>
        <v>受講</v>
      </c>
      <c r="I402" t="str">
        <f>+'別紙9（がん相談支援センター）'!J11</f>
        <v>未受講</v>
      </c>
    </row>
    <row r="403" spans="1:9" x14ac:dyDescent="0.15">
      <c r="A403">
        <f>+'別紙9（がん相談支援センター）'!B12</f>
        <v>0</v>
      </c>
      <c r="B403">
        <f>+'別紙9（がん相談支援センター）'!C12</f>
        <v>0</v>
      </c>
      <c r="C403">
        <f>+'別紙9（がん相談支援センター）'!D12</f>
        <v>0</v>
      </c>
      <c r="D403">
        <f>+'別紙9（がん相談支援センター）'!E12</f>
        <v>0</v>
      </c>
      <c r="E403">
        <f>+'別紙9（がん相談支援センター）'!F12</f>
        <v>0</v>
      </c>
      <c r="F403">
        <f>+'別紙9（がん相談支援センター）'!G12</f>
        <v>0</v>
      </c>
      <c r="G403">
        <f>+'別紙9（がん相談支援センター）'!H12</f>
        <v>0</v>
      </c>
      <c r="H403">
        <f>+'別紙9（がん相談支援センター）'!I12</f>
        <v>0</v>
      </c>
      <c r="I403">
        <f>+'別紙9（がん相談支援センター）'!J12</f>
        <v>0</v>
      </c>
    </row>
    <row r="404" spans="1:9" x14ac:dyDescent="0.15">
      <c r="A404">
        <f>+'別紙9（がん相談支援センター）'!B13</f>
        <v>0</v>
      </c>
      <c r="B404">
        <f>+'別紙9（がん相談支援センター）'!C13</f>
        <v>0</v>
      </c>
      <c r="C404">
        <f>+'別紙9（がん相談支援センター）'!D13</f>
        <v>0</v>
      </c>
      <c r="D404">
        <f>+'別紙9（がん相談支援センター）'!E13</f>
        <v>0</v>
      </c>
      <c r="E404">
        <f>+'別紙9（がん相談支援センター）'!F13</f>
        <v>0</v>
      </c>
      <c r="F404">
        <f>+'別紙9（がん相談支援センター）'!G13</f>
        <v>0</v>
      </c>
      <c r="G404">
        <f>+'別紙9（がん相談支援センター）'!H13</f>
        <v>0</v>
      </c>
      <c r="H404">
        <f>+'別紙9（がん相談支援センター）'!I13</f>
        <v>0</v>
      </c>
      <c r="I404">
        <f>+'別紙9（がん相談支援センター）'!J13</f>
        <v>0</v>
      </c>
    </row>
    <row r="405" spans="1:9" x14ac:dyDescent="0.15">
      <c r="A405">
        <f>+'別紙9（がん相談支援センター）'!B14</f>
        <v>0</v>
      </c>
      <c r="B405">
        <f>+'別紙9（がん相談支援センター）'!C14</f>
        <v>0</v>
      </c>
      <c r="C405">
        <f>+'別紙9（がん相談支援センター）'!D14</f>
        <v>0</v>
      </c>
      <c r="D405">
        <f>+'別紙9（がん相談支援センター）'!E14</f>
        <v>0</v>
      </c>
      <c r="E405">
        <f>+'別紙9（がん相談支援センター）'!F14</f>
        <v>0</v>
      </c>
      <c r="F405">
        <f>+'別紙9（がん相談支援センター）'!G14</f>
        <v>0</v>
      </c>
      <c r="G405">
        <f>+'別紙9（がん相談支援センター）'!H14</f>
        <v>0</v>
      </c>
      <c r="H405">
        <f>+'別紙9（がん相談支援センター）'!I14</f>
        <v>0</v>
      </c>
      <c r="I405">
        <f>+'別紙9（がん相談支援センター）'!J14</f>
        <v>0</v>
      </c>
    </row>
    <row r="406" spans="1:9" x14ac:dyDescent="0.15">
      <c r="A406">
        <f>+'別紙9（がん相談支援センター）'!B15</f>
        <v>0</v>
      </c>
      <c r="B406">
        <f>+'別紙9（がん相談支援センター）'!C15</f>
        <v>0</v>
      </c>
      <c r="C406">
        <f>+'別紙9（がん相談支援センター）'!D15</f>
        <v>0</v>
      </c>
      <c r="D406">
        <f>+'別紙9（がん相談支援センター）'!E15</f>
        <v>0</v>
      </c>
      <c r="E406">
        <f>+'別紙9（がん相談支援センター）'!F15</f>
        <v>0</v>
      </c>
      <c r="F406">
        <f>+'別紙9（がん相談支援センター）'!G15</f>
        <v>0</v>
      </c>
      <c r="G406">
        <f>+'別紙9（がん相談支援センター）'!H15</f>
        <v>0</v>
      </c>
      <c r="H406">
        <f>+'別紙9（がん相談支援センター）'!I15</f>
        <v>0</v>
      </c>
      <c r="I406">
        <f>+'別紙9（がん相談支援センター）'!J15</f>
        <v>0</v>
      </c>
    </row>
    <row r="407" spans="1:9" x14ac:dyDescent="0.15">
      <c r="A407">
        <f>+'別紙9（がん相談支援センター）'!B16</f>
        <v>0</v>
      </c>
      <c r="B407">
        <f>+'別紙9（がん相談支援センター）'!C16</f>
        <v>0</v>
      </c>
      <c r="C407">
        <f>+'別紙9（がん相談支援センター）'!D16</f>
        <v>0</v>
      </c>
      <c r="D407">
        <f>+'別紙9（がん相談支援センター）'!E16</f>
        <v>0</v>
      </c>
      <c r="E407">
        <f>+'別紙9（がん相談支援センター）'!F16</f>
        <v>0</v>
      </c>
      <c r="F407">
        <f>+'別紙9（がん相談支援センター）'!G16</f>
        <v>0</v>
      </c>
      <c r="G407">
        <f>+'別紙9（がん相談支援センター）'!H16</f>
        <v>0</v>
      </c>
      <c r="H407">
        <f>+'別紙9（がん相談支援センター）'!I16</f>
        <v>0</v>
      </c>
      <c r="I407">
        <f>+'別紙9（がん相談支援センター）'!J16</f>
        <v>0</v>
      </c>
    </row>
    <row r="408" spans="1:9" x14ac:dyDescent="0.15">
      <c r="A408">
        <f>+'別紙9（がん相談支援センター）'!B17</f>
        <v>0</v>
      </c>
      <c r="B408">
        <f>+'別紙9（がん相談支援センター）'!C17</f>
        <v>0</v>
      </c>
      <c r="C408">
        <f>+'別紙9（がん相談支援センター）'!D17</f>
        <v>0</v>
      </c>
      <c r="D408">
        <f>+'別紙9（がん相談支援センター）'!E17</f>
        <v>0</v>
      </c>
      <c r="E408">
        <f>+'別紙9（がん相談支援センター）'!F17</f>
        <v>0</v>
      </c>
      <c r="F408">
        <f>+'別紙9（がん相談支援センター）'!G17</f>
        <v>0</v>
      </c>
      <c r="G408">
        <f>+'別紙9（がん相談支援センター）'!H17</f>
        <v>0</v>
      </c>
      <c r="H408">
        <f>+'別紙9（がん相談支援センター）'!I17</f>
        <v>0</v>
      </c>
      <c r="I408">
        <f>+'別紙9（がん相談支援センター）'!J17</f>
        <v>0</v>
      </c>
    </row>
    <row r="409" spans="1:9" x14ac:dyDescent="0.15">
      <c r="A409">
        <f>+'別紙9（がん相談支援センター）'!B18</f>
        <v>0</v>
      </c>
      <c r="B409">
        <f>+'別紙9（がん相談支援センター）'!C18</f>
        <v>0</v>
      </c>
      <c r="C409">
        <f>+'別紙9（がん相談支援センター）'!D18</f>
        <v>0</v>
      </c>
      <c r="D409">
        <f>+'別紙9（がん相談支援センター）'!E18</f>
        <v>0</v>
      </c>
      <c r="E409">
        <f>+'別紙9（がん相談支援センター）'!F18</f>
        <v>0</v>
      </c>
      <c r="F409">
        <f>+'別紙9（がん相談支援センター）'!G18</f>
        <v>0</v>
      </c>
      <c r="G409">
        <f>+'別紙9（がん相談支援センター）'!H18</f>
        <v>0</v>
      </c>
      <c r="H409">
        <f>+'別紙9（がん相談支援センター）'!I18</f>
        <v>0</v>
      </c>
      <c r="I409">
        <f>+'別紙9（がん相談支援センター）'!J18</f>
        <v>0</v>
      </c>
    </row>
    <row r="410" spans="1:9" x14ac:dyDescent="0.15">
      <c r="A410">
        <f>+'別紙9（がん相談支援センター）'!B19</f>
        <v>0</v>
      </c>
      <c r="B410">
        <f>+'別紙9（がん相談支援センター）'!C19</f>
        <v>0</v>
      </c>
      <c r="C410">
        <f>+'別紙9（がん相談支援センター）'!D19</f>
        <v>0</v>
      </c>
      <c r="D410">
        <f>+'別紙9（がん相談支援センター）'!E19</f>
        <v>0</v>
      </c>
      <c r="E410">
        <f>+'別紙9（がん相談支援センター）'!F19</f>
        <v>0</v>
      </c>
      <c r="F410">
        <f>+'別紙9（がん相談支援センター）'!G19</f>
        <v>0</v>
      </c>
      <c r="G410">
        <f>+'別紙9（がん相談支援センター）'!H19</f>
        <v>0</v>
      </c>
      <c r="H410">
        <f>+'別紙9（がん相談支援センター）'!I19</f>
        <v>0</v>
      </c>
      <c r="I410">
        <f>+'別紙9（がん相談支援センター）'!J19</f>
        <v>0</v>
      </c>
    </row>
    <row r="411" spans="1:9" x14ac:dyDescent="0.15">
      <c r="A411">
        <f>+'別紙9（がん相談支援センター）'!B20</f>
        <v>0</v>
      </c>
      <c r="B411">
        <f>+'別紙9（がん相談支援センター）'!C20</f>
        <v>0</v>
      </c>
      <c r="C411">
        <f>+'別紙9（がん相談支援センター）'!D20</f>
        <v>0</v>
      </c>
      <c r="D411">
        <f>+'別紙9（がん相談支援センター）'!E20</f>
        <v>0</v>
      </c>
      <c r="E411">
        <f>+'別紙9（がん相談支援センター）'!F20</f>
        <v>0</v>
      </c>
      <c r="F411">
        <f>+'別紙9（がん相談支援センター）'!G20</f>
        <v>0</v>
      </c>
      <c r="G411">
        <f>+'別紙9（がん相談支援センター）'!H20</f>
        <v>0</v>
      </c>
      <c r="H411">
        <f>+'別紙9（がん相談支援センター）'!I20</f>
        <v>0</v>
      </c>
      <c r="I411">
        <f>+'別紙9（がん相談支援センター）'!J20</f>
        <v>0</v>
      </c>
    </row>
    <row r="412" spans="1:9" x14ac:dyDescent="0.15">
      <c r="A412">
        <f>+'別紙9（がん相談支援センター）'!B21</f>
        <v>0</v>
      </c>
      <c r="B412">
        <f>+'別紙9（がん相談支援センター）'!C21</f>
        <v>0</v>
      </c>
      <c r="C412">
        <f>+'別紙9（がん相談支援センター）'!D21</f>
        <v>0</v>
      </c>
      <c r="D412">
        <f>+'別紙9（がん相談支援センター）'!E21</f>
        <v>0</v>
      </c>
      <c r="E412">
        <f>+'別紙9（がん相談支援センター）'!F21</f>
        <v>0</v>
      </c>
      <c r="F412">
        <f>+'別紙9（がん相談支援センター）'!G21</f>
        <v>0</v>
      </c>
      <c r="G412">
        <f>+'別紙9（がん相談支援センター）'!H21</f>
        <v>0</v>
      </c>
      <c r="H412">
        <f>+'別紙9（がん相談支援センター）'!I21</f>
        <v>0</v>
      </c>
      <c r="I412">
        <f>+'別紙9（がん相談支援センター）'!J21</f>
        <v>0</v>
      </c>
    </row>
    <row r="413" spans="1:9" x14ac:dyDescent="0.15">
      <c r="A413">
        <f>+'別紙9（がん相談支援センター）'!B22</f>
        <v>0</v>
      </c>
      <c r="B413">
        <f>+'別紙9（がん相談支援センター）'!C22</f>
        <v>0</v>
      </c>
      <c r="C413">
        <f>+'別紙9（がん相談支援センター）'!D22</f>
        <v>0</v>
      </c>
      <c r="D413">
        <f>+'別紙9（がん相談支援センター）'!E22</f>
        <v>0</v>
      </c>
      <c r="E413">
        <f>+'別紙9（がん相談支援センター）'!F22</f>
        <v>0</v>
      </c>
      <c r="F413">
        <f>+'別紙9（がん相談支援センター）'!G22</f>
        <v>0</v>
      </c>
      <c r="G413">
        <f>+'別紙9（がん相談支援センター）'!H22</f>
        <v>0</v>
      </c>
      <c r="H413">
        <f>+'別紙9（がん相談支援センター）'!I22</f>
        <v>0</v>
      </c>
      <c r="I413">
        <f>+'別紙9（がん相談支援センター）'!J22</f>
        <v>0</v>
      </c>
    </row>
    <row r="414" spans="1:9" x14ac:dyDescent="0.15">
      <c r="A414">
        <f>+'別紙9（がん相談支援センター）'!B23</f>
        <v>0</v>
      </c>
      <c r="B414">
        <f>+'別紙9（がん相談支援センター）'!C23</f>
        <v>0</v>
      </c>
      <c r="C414">
        <f>+'別紙9（がん相談支援センター）'!D23</f>
        <v>0</v>
      </c>
      <c r="D414">
        <f>+'別紙9（がん相談支援センター）'!E23</f>
        <v>0</v>
      </c>
      <c r="E414">
        <f>+'別紙9（がん相談支援センター）'!F23</f>
        <v>0</v>
      </c>
      <c r="F414">
        <f>+'別紙9（がん相談支援センター）'!G23</f>
        <v>0</v>
      </c>
      <c r="G414">
        <f>+'別紙9（がん相談支援センター）'!H23</f>
        <v>0</v>
      </c>
      <c r="H414">
        <f>+'別紙9（がん相談支援センター）'!I23</f>
        <v>0</v>
      </c>
      <c r="I414">
        <f>+'別紙9（がん相談支援センター）'!J23</f>
        <v>0</v>
      </c>
    </row>
    <row r="415" spans="1:9" x14ac:dyDescent="0.15">
      <c r="A415" t="s">
        <v>138</v>
      </c>
      <c r="B415">
        <f>+'別紙9（がん相談支援センター）'!E28</f>
        <v>90</v>
      </c>
    </row>
    <row r="416" spans="1:9" x14ac:dyDescent="0.15">
      <c r="A416" t="s">
        <v>139</v>
      </c>
      <c r="B416" t="e">
        <f>+'別紙9（がん相談支援センター）'!#REF!</f>
        <v>#REF!</v>
      </c>
    </row>
    <row r="417" spans="1:7" x14ac:dyDescent="0.15">
      <c r="A417" t="s">
        <v>140</v>
      </c>
      <c r="B417">
        <f>+'別紙9（がん相談支援センター）'!D31</f>
        <v>84</v>
      </c>
    </row>
    <row r="418" spans="1:7" x14ac:dyDescent="0.15">
      <c r="A418" t="s">
        <v>141</v>
      </c>
      <c r="B418">
        <f>+'別紙9（がん相談支援センター）'!D32</f>
        <v>3</v>
      </c>
    </row>
    <row r="420" spans="1:7" x14ac:dyDescent="0.15">
      <c r="A420" t="s">
        <v>142</v>
      </c>
    </row>
    <row r="421" spans="1:7" x14ac:dyDescent="0.15">
      <c r="A421" t="s">
        <v>143</v>
      </c>
      <c r="B421" t="str">
        <f>+'別紙13（臨床研究窓口）'!N7</f>
        <v>臨床試験（治験を除く）専用の窓口がある</v>
      </c>
    </row>
    <row r="422" spans="1:7" x14ac:dyDescent="0.15">
      <c r="A422" t="s">
        <v>144</v>
      </c>
      <c r="B422" t="str">
        <f>+'別紙13（臨床研究窓口）'!N14</f>
        <v>臨床試験（治験を除く）専用の窓口がある</v>
      </c>
    </row>
    <row r="423" spans="1:7" x14ac:dyDescent="0.15">
      <c r="A423" t="s">
        <v>145</v>
      </c>
      <c r="B423" t="str">
        <f>+'別紙13（臨床研究窓口）'!N23</f>
        <v>臨床試験以外の小児がんに関する臨床研究専用の窓口がある</v>
      </c>
    </row>
    <row r="424" spans="1:7" x14ac:dyDescent="0.15">
      <c r="A424" t="s">
        <v>146</v>
      </c>
      <c r="B424" t="str">
        <f>+'別紙13（臨床研究窓口）'!N30</f>
        <v>臨床試験以外の小児がんに関する臨床研究専用の窓口がある</v>
      </c>
    </row>
    <row r="425" spans="1:7" x14ac:dyDescent="0.15">
      <c r="A425" t="s">
        <v>147</v>
      </c>
      <c r="B425" t="str">
        <f>+'別紙13（臨床研究窓口）'!N39</f>
        <v>治験専用の窓口がある</v>
      </c>
    </row>
    <row r="426" spans="1:7" x14ac:dyDescent="0.15">
      <c r="A426" t="s">
        <v>148</v>
      </c>
      <c r="B426" t="str">
        <f>+'別紙13（臨床研究窓口）'!N46</f>
        <v>治験専用の窓口がある</v>
      </c>
    </row>
    <row r="428" spans="1:7" x14ac:dyDescent="0.15">
      <c r="A428" t="s">
        <v>149</v>
      </c>
    </row>
    <row r="429" spans="1:7" x14ac:dyDescent="0.15">
      <c r="A429" t="s">
        <v>150</v>
      </c>
      <c r="B429" t="s">
        <v>151</v>
      </c>
      <c r="C429" t="s">
        <v>152</v>
      </c>
      <c r="D429" t="s">
        <v>153</v>
      </c>
    </row>
    <row r="430" spans="1:7" x14ac:dyDescent="0.15">
      <c r="D430" t="s">
        <v>154</v>
      </c>
      <c r="F430" t="s">
        <v>155</v>
      </c>
      <c r="G430" t="s">
        <v>156</v>
      </c>
    </row>
    <row r="431" spans="1:7" x14ac:dyDescent="0.15">
      <c r="A431" t="str">
        <f>+'別紙15（医療安全体制）'!C15</f>
        <v>医師</v>
      </c>
      <c r="B431" t="str">
        <f>+'別紙15（医療安全体制）'!D15</f>
        <v>常勤</v>
      </c>
      <c r="C431" t="str">
        <f>+'別紙15（医療安全体制）'!E15</f>
        <v>その他（5割未満）</v>
      </c>
      <c r="D431" t="str">
        <f>+'別紙15（医療安全体制）'!F15</f>
        <v>　</v>
      </c>
      <c r="E431">
        <f>+'別紙15（医療安全体制）'!G15</f>
        <v>0</v>
      </c>
      <c r="F431" t="str">
        <f>+'別紙15（医療安全体制）'!H15</f>
        <v>　</v>
      </c>
      <c r="G431" t="str">
        <f>+'別紙15（医療安全体制）'!I15</f>
        <v>　</v>
      </c>
    </row>
    <row r="432" spans="1:7" x14ac:dyDescent="0.15">
      <c r="A432" t="str">
        <f>+'別紙15（医療安全体制）'!C16</f>
        <v>医師</v>
      </c>
      <c r="B432" t="str">
        <f>+'別紙15（医療安全体制）'!D16</f>
        <v>常勤</v>
      </c>
      <c r="C432" t="str">
        <f>+'別紙15（医療安全体制）'!E16</f>
        <v>その他（5割未満）</v>
      </c>
      <c r="D432" t="str">
        <f>+'別紙15（医療安全体制）'!F16</f>
        <v>　</v>
      </c>
      <c r="E432">
        <f>+'別紙15（医療安全体制）'!G16</f>
        <v>0</v>
      </c>
      <c r="F432" t="str">
        <f>+'別紙15（医療安全体制）'!H16</f>
        <v>　</v>
      </c>
      <c r="G432" t="str">
        <f>+'別紙15（医療安全体制）'!I16</f>
        <v>　</v>
      </c>
    </row>
    <row r="433" spans="1:7" x14ac:dyDescent="0.15">
      <c r="A433" t="str">
        <f>+'別紙15（医療安全体制）'!C17</f>
        <v>医師</v>
      </c>
      <c r="B433" t="str">
        <f>+'別紙15（医療安全体制）'!D17</f>
        <v>常勤</v>
      </c>
      <c r="C433" t="str">
        <f>+'別紙15（医療安全体制）'!E17</f>
        <v>その他（5割未満）</v>
      </c>
      <c r="D433" t="str">
        <f>+'別紙15（医療安全体制）'!F17</f>
        <v>　</v>
      </c>
      <c r="E433">
        <f>+'別紙15（医療安全体制）'!G17</f>
        <v>0</v>
      </c>
      <c r="F433" t="str">
        <f>+'別紙15（医療安全体制）'!H17</f>
        <v>　</v>
      </c>
      <c r="G433" t="str">
        <f>+'別紙15（医療安全体制）'!I17</f>
        <v>　</v>
      </c>
    </row>
    <row r="434" spans="1:7" x14ac:dyDescent="0.15">
      <c r="A434" t="str">
        <f>+'別紙15（医療安全体制）'!C18</f>
        <v>医師</v>
      </c>
      <c r="B434" t="str">
        <f>+'別紙15（医療安全体制）'!D18</f>
        <v>常勤</v>
      </c>
      <c r="C434" t="str">
        <f>+'別紙15（医療安全体制）'!E18</f>
        <v>その他（5割未満）</v>
      </c>
      <c r="D434" t="str">
        <f>+'別紙15（医療安全体制）'!F18</f>
        <v>　</v>
      </c>
      <c r="E434">
        <f>+'別紙15（医療安全体制）'!G18</f>
        <v>0</v>
      </c>
      <c r="F434" t="str">
        <f>+'別紙15（医療安全体制）'!H18</f>
        <v>　</v>
      </c>
      <c r="G434" t="str">
        <f>+'別紙15（医療安全体制）'!I18</f>
        <v>　</v>
      </c>
    </row>
    <row r="435" spans="1:7" x14ac:dyDescent="0.15">
      <c r="A435" t="str">
        <f>+'別紙15（医療安全体制）'!C19</f>
        <v>医師</v>
      </c>
      <c r="B435" t="str">
        <f>+'別紙15（医療安全体制）'!D19</f>
        <v>常勤</v>
      </c>
      <c r="C435" t="str">
        <f>+'別紙15（医療安全体制）'!E19</f>
        <v>その他（5割未満）</v>
      </c>
      <c r="D435" t="str">
        <f>+'別紙15（医療安全体制）'!F19</f>
        <v>　</v>
      </c>
      <c r="E435">
        <f>+'別紙15（医療安全体制）'!G19</f>
        <v>0</v>
      </c>
      <c r="F435" t="str">
        <f>+'別紙15（医療安全体制）'!H19</f>
        <v>　</v>
      </c>
      <c r="G435" t="str">
        <f>+'別紙15（医療安全体制）'!I19</f>
        <v>　</v>
      </c>
    </row>
    <row r="436" spans="1:7" x14ac:dyDescent="0.15">
      <c r="A436" t="str">
        <f>+'別紙15（医療安全体制）'!C20</f>
        <v>医師</v>
      </c>
      <c r="B436" t="str">
        <f>+'別紙15（医療安全体制）'!D20</f>
        <v>常勤</v>
      </c>
      <c r="C436" t="str">
        <f>+'別紙15（医療安全体制）'!E20</f>
        <v>その他（5割未満）</v>
      </c>
      <c r="D436" t="str">
        <f>+'別紙15（医療安全体制）'!F20</f>
        <v>　</v>
      </c>
      <c r="E436">
        <f>+'別紙15（医療安全体制）'!G20</f>
        <v>0</v>
      </c>
      <c r="F436" t="str">
        <f>+'別紙15（医療安全体制）'!H20</f>
        <v>　</v>
      </c>
      <c r="G436" t="str">
        <f>+'別紙15（医療安全体制）'!I20</f>
        <v>　</v>
      </c>
    </row>
    <row r="437" spans="1:7" x14ac:dyDescent="0.15">
      <c r="A437" t="str">
        <f>+'別紙15（医療安全体制）'!C21</f>
        <v>医師</v>
      </c>
      <c r="B437" t="str">
        <f>+'別紙15（医療安全体制）'!D21</f>
        <v>常勤</v>
      </c>
      <c r="C437" t="str">
        <f>+'別紙15（医療安全体制）'!E21</f>
        <v>その他（5割未満）</v>
      </c>
      <c r="D437" t="str">
        <f>+'別紙15（医療安全体制）'!F21</f>
        <v>　</v>
      </c>
      <c r="E437">
        <f>+'別紙15（医療安全体制）'!G21</f>
        <v>0</v>
      </c>
      <c r="F437" t="str">
        <f>+'別紙15（医療安全体制）'!H21</f>
        <v>　</v>
      </c>
      <c r="G437" t="str">
        <f>+'別紙15（医療安全体制）'!I21</f>
        <v>　</v>
      </c>
    </row>
    <row r="438" spans="1:7" x14ac:dyDescent="0.15">
      <c r="A438" t="str">
        <f>+'別紙15（医療安全体制）'!C22</f>
        <v>医師</v>
      </c>
      <c r="B438" t="str">
        <f>+'別紙15（医療安全体制）'!D22</f>
        <v>常勤</v>
      </c>
      <c r="C438" t="str">
        <f>+'別紙15（医療安全体制）'!E22</f>
        <v>その他（5割未満）</v>
      </c>
      <c r="D438" t="str">
        <f>+'別紙15（医療安全体制）'!F22</f>
        <v>　</v>
      </c>
      <c r="E438">
        <f>+'別紙15（医療安全体制）'!G22</f>
        <v>0</v>
      </c>
      <c r="F438" t="str">
        <f>+'別紙15（医療安全体制）'!H22</f>
        <v>　</v>
      </c>
      <c r="G438" t="str">
        <f>+'別紙15（医療安全体制）'!I22</f>
        <v>　</v>
      </c>
    </row>
    <row r="439" spans="1:7" x14ac:dyDescent="0.15">
      <c r="A439" t="str">
        <f>+'別紙15（医療安全体制）'!C23</f>
        <v>医師</v>
      </c>
      <c r="B439" t="str">
        <f>+'別紙15（医療安全体制）'!D23</f>
        <v>常勤</v>
      </c>
      <c r="C439" t="str">
        <f>+'別紙15（医療安全体制）'!E23</f>
        <v>その他（5割未満）</v>
      </c>
      <c r="D439" t="str">
        <f>+'別紙15（医療安全体制）'!F23</f>
        <v>　</v>
      </c>
      <c r="E439">
        <f>+'別紙15（医療安全体制）'!G23</f>
        <v>0</v>
      </c>
      <c r="F439" t="str">
        <f>+'別紙15（医療安全体制）'!H23</f>
        <v>　</v>
      </c>
      <c r="G439" t="str">
        <f>+'別紙15（医療安全体制）'!I23</f>
        <v>　</v>
      </c>
    </row>
    <row r="440" spans="1:7" x14ac:dyDescent="0.15">
      <c r="A440" t="str">
        <f>+'別紙15（医療安全体制）'!C24</f>
        <v>医師</v>
      </c>
      <c r="B440" t="str">
        <f>+'別紙15（医療安全体制）'!D24</f>
        <v>常勤</v>
      </c>
      <c r="C440" t="str">
        <f>+'別紙15（医療安全体制）'!E24</f>
        <v>その他（5割未満）</v>
      </c>
      <c r="D440" t="str">
        <f>+'別紙15（医療安全体制）'!F24</f>
        <v>　</v>
      </c>
      <c r="E440">
        <f>+'別紙15（医療安全体制）'!G24</f>
        <v>0</v>
      </c>
      <c r="F440" t="str">
        <f>+'別紙15（医療安全体制）'!H24</f>
        <v>　</v>
      </c>
      <c r="G440" t="str">
        <f>+'別紙15（医療安全体制）'!I24</f>
        <v>　</v>
      </c>
    </row>
    <row r="441" spans="1:7" x14ac:dyDescent="0.15">
      <c r="A441" t="str">
        <f>+'別紙15（医療安全体制）'!C25</f>
        <v>医師</v>
      </c>
      <c r="B441" t="str">
        <f>+'別紙15（医療安全体制）'!D25</f>
        <v>常勤</v>
      </c>
      <c r="C441" t="str">
        <f>+'別紙15（医療安全体制）'!E25</f>
        <v>その他（5割未満）</v>
      </c>
      <c r="D441" t="str">
        <f>+'別紙15（医療安全体制）'!F25</f>
        <v>　</v>
      </c>
      <c r="E441">
        <f>+'別紙15（医療安全体制）'!G25</f>
        <v>0</v>
      </c>
      <c r="F441" t="str">
        <f>+'別紙15（医療安全体制）'!H25</f>
        <v>　</v>
      </c>
      <c r="G441" t="str">
        <f>+'別紙15（医療安全体制）'!I25</f>
        <v>　</v>
      </c>
    </row>
    <row r="442" spans="1:7" x14ac:dyDescent="0.15">
      <c r="A442" t="str">
        <f>+'別紙15（医療安全体制）'!C26</f>
        <v>看護師</v>
      </c>
      <c r="B442" t="str">
        <f>+'別紙15（医療安全体制）'!D26</f>
        <v>常勤</v>
      </c>
      <c r="C442" t="str">
        <f>+'別紙15（医療安全体制）'!E26</f>
        <v>専従（8割以上）</v>
      </c>
      <c r="D442" t="str">
        <f>+'別紙15（医療安全体制）'!F26</f>
        <v>医療安全基礎講座2020</v>
      </c>
      <c r="E442">
        <f>+'別紙15（医療安全体制）'!G26</f>
        <v>0</v>
      </c>
      <c r="F442" t="str">
        <f>+'別紙15（医療安全体制）'!H26</f>
        <v>国際医療リスクマネジメント学会</v>
      </c>
      <c r="G442">
        <f>+'別紙15（医療安全体制）'!I26</f>
        <v>44069</v>
      </c>
    </row>
    <row r="443" spans="1:7" x14ac:dyDescent="0.15">
      <c r="A443" t="str">
        <f>+'別紙15（医療安全体制）'!C27</f>
        <v>看護師</v>
      </c>
      <c r="B443" t="str">
        <f>+'別紙15（医療安全体制）'!D27</f>
        <v>常勤</v>
      </c>
      <c r="C443" t="str">
        <f>+'別紙15（医療安全体制）'!E27</f>
        <v>その他（5割未満）</v>
      </c>
      <c r="D443" t="str">
        <f>+'別紙15（医療安全体制）'!F27</f>
        <v>医療安全管理者養成研修</v>
      </c>
      <c r="E443">
        <f>+'別紙15（医療安全体制）'!G27</f>
        <v>0</v>
      </c>
      <c r="F443" t="str">
        <f>+'別紙15（医療安全体制）'!H27</f>
        <v>全国自治体病院協議会</v>
      </c>
      <c r="G443">
        <f>+'別紙15（医療安全体制）'!I27</f>
        <v>41248</v>
      </c>
    </row>
    <row r="444" spans="1:7" x14ac:dyDescent="0.15">
      <c r="A444" t="str">
        <f>+'別紙15（医療安全体制）'!C28</f>
        <v>看護師</v>
      </c>
      <c r="B444" t="str">
        <f>+'別紙15（医療安全体制）'!D28</f>
        <v>常勤</v>
      </c>
      <c r="C444" t="str">
        <f>+'別紙15（医療安全体制）'!E28</f>
        <v>その他（5割未満）</v>
      </c>
      <c r="D444" t="str">
        <f>+'別紙15（医療安全体制）'!F28</f>
        <v>　</v>
      </c>
      <c r="E444">
        <f>+'別紙15（医療安全体制）'!G28</f>
        <v>0</v>
      </c>
      <c r="F444" t="str">
        <f>+'別紙15（医療安全体制）'!H28</f>
        <v>　</v>
      </c>
      <c r="G444" t="str">
        <f>+'別紙15（医療安全体制）'!I28</f>
        <v>　</v>
      </c>
    </row>
    <row r="445" spans="1:7" x14ac:dyDescent="0.15">
      <c r="A445" t="str">
        <f>+'別紙15（医療安全体制）'!C29</f>
        <v>看護師</v>
      </c>
      <c r="B445" t="str">
        <f>+'別紙15（医療安全体制）'!D29</f>
        <v>常勤</v>
      </c>
      <c r="C445" t="str">
        <f>+'別紙15（医療安全体制）'!E29</f>
        <v>その他（5割未満）</v>
      </c>
      <c r="D445" t="str">
        <f>+'別紙15（医療安全体制）'!F29</f>
        <v>医療安全管理者養成研修</v>
      </c>
      <c r="E445">
        <f>+'別紙15（医療安全体制）'!G29</f>
        <v>0</v>
      </c>
      <c r="F445" t="str">
        <f>+'別紙15（医療安全体制）'!H29</f>
        <v>全国自治体病院協議会</v>
      </c>
      <c r="G445">
        <f>+'別紙15（医療安全体制）'!I29</f>
        <v>44910</v>
      </c>
    </row>
    <row r="446" spans="1:7" x14ac:dyDescent="0.15">
      <c r="A446" t="str">
        <f>+'別紙15（医療安全体制）'!C30</f>
        <v>看護師</v>
      </c>
      <c r="B446" t="str">
        <f>+'別紙15（医療安全体制）'!D30</f>
        <v>常勤</v>
      </c>
      <c r="C446" t="str">
        <f>+'別紙15（医療安全体制）'!E30</f>
        <v>その他（5割未満）</v>
      </c>
      <c r="D446" t="str">
        <f>+'別紙15（医療安全体制）'!F30</f>
        <v>医療安全管理者養成研修</v>
      </c>
      <c r="E446">
        <f>+'別紙15（医療安全体制）'!G30</f>
        <v>0</v>
      </c>
      <c r="F446" t="str">
        <f>+'別紙15（医療安全体制）'!H30</f>
        <v>全国自治体病院協議会</v>
      </c>
      <c r="G446">
        <f>+'別紙15（医療安全体制）'!I30</f>
        <v>45275</v>
      </c>
    </row>
    <row r="447" spans="1:7" x14ac:dyDescent="0.15">
      <c r="A447" t="str">
        <f>+'別紙15（医療安全体制）'!C31</f>
        <v>薬剤師</v>
      </c>
      <c r="B447" t="str">
        <f>+'別紙15（医療安全体制）'!D31</f>
        <v>常勤</v>
      </c>
      <c r="C447" t="str">
        <f>+'別紙15（医療安全体制）'!E31</f>
        <v>その他（5割未満）</v>
      </c>
      <c r="D447" t="str">
        <f>+'別紙15（医療安全体制）'!F31</f>
        <v>　</v>
      </c>
      <c r="E447">
        <f>+'別紙15（医療安全体制）'!G31</f>
        <v>0</v>
      </c>
      <c r="F447" t="str">
        <f>+'別紙15（医療安全体制）'!H31</f>
        <v>　</v>
      </c>
      <c r="G447" t="str">
        <f>+'別紙15（医療安全体制）'!I31</f>
        <v>　</v>
      </c>
    </row>
    <row r="448" spans="1:7" x14ac:dyDescent="0.15">
      <c r="A448" t="str">
        <f>+'別紙15（医療安全体制）'!C32</f>
        <v>その他</v>
      </c>
      <c r="B448" t="str">
        <f>+'別紙15（医療安全体制）'!D32</f>
        <v>常勤</v>
      </c>
      <c r="C448" t="str">
        <f>+'別紙15（医療安全体制）'!E32</f>
        <v>その他（5割未満）</v>
      </c>
      <c r="D448" t="str">
        <f>+'別紙15（医療安全体制）'!F32</f>
        <v>医療安全対策に係る研修</v>
      </c>
      <c r="E448">
        <f>+'別紙15（医療安全体制）'!G32</f>
        <v>0</v>
      </c>
      <c r="F448" t="str">
        <f>+'別紙15（医療安全体制）'!H32</f>
        <v>近畿厚生局</v>
      </c>
      <c r="G448">
        <f>+'別紙15（医療安全体制）'!I32</f>
        <v>43790</v>
      </c>
    </row>
    <row r="449" spans="1:7" x14ac:dyDescent="0.15">
      <c r="A449" t="str">
        <f>+'別紙15（医療安全体制）'!C33</f>
        <v>その他</v>
      </c>
      <c r="B449" t="str">
        <f>+'別紙15（医療安全体制）'!D33</f>
        <v>常勤</v>
      </c>
      <c r="C449" t="str">
        <f>+'別紙15（医療安全体制）'!E33</f>
        <v>その他（5割未満）</v>
      </c>
      <c r="D449" t="str">
        <f>+'別紙15（医療安全体制）'!F33</f>
        <v>　</v>
      </c>
      <c r="E449">
        <f>+'別紙15（医療安全体制）'!G33</f>
        <v>0</v>
      </c>
      <c r="F449" t="str">
        <f>+'別紙15（医療安全体制）'!H33</f>
        <v>　</v>
      </c>
      <c r="G449" t="str">
        <f>+'別紙15（医療安全体制）'!I33</f>
        <v>　</v>
      </c>
    </row>
    <row r="450" spans="1:7" x14ac:dyDescent="0.15">
      <c r="A450" t="str">
        <f>+'別紙15（医療安全体制）'!C34</f>
        <v>その他</v>
      </c>
      <c r="B450" t="str">
        <f>+'別紙15（医療安全体制）'!D34</f>
        <v>常勤</v>
      </c>
      <c r="C450" t="str">
        <f>+'別紙15（医療安全体制）'!E34</f>
        <v>専任（5割以上8割未満）</v>
      </c>
      <c r="D450" t="str">
        <f>+'別紙15（医療安全体制）'!F34</f>
        <v>　</v>
      </c>
      <c r="E450">
        <f>+'別紙15（医療安全体制）'!G34</f>
        <v>0</v>
      </c>
      <c r="F450" t="str">
        <f>+'別紙15（医療安全体制）'!H34</f>
        <v>　</v>
      </c>
      <c r="G450" t="str">
        <f>+'別紙15（医療安全体制）'!I34</f>
        <v>　</v>
      </c>
    </row>
    <row r="452" spans="1:7" x14ac:dyDescent="0.15">
      <c r="A452" t="s">
        <v>157</v>
      </c>
      <c r="B452" t="s">
        <v>158</v>
      </c>
    </row>
    <row r="453" spans="1:7" x14ac:dyDescent="0.15">
      <c r="A453">
        <f>+'別紙16（満たしていない要件）'!B10</f>
        <v>0</v>
      </c>
      <c r="B453" t="str">
        <f>+'別紙16（満たしていない要件）'!C10</f>
        <v/>
      </c>
      <c r="C453">
        <f>+'別紙16（満たしていない要件）'!D10</f>
        <v>0</v>
      </c>
      <c r="D453">
        <f>+'別紙16（満たしていない要件）'!E10</f>
        <v>0</v>
      </c>
    </row>
    <row r="454" spans="1:7" x14ac:dyDescent="0.15">
      <c r="A454">
        <f>+'別紙16（満たしていない要件）'!B11</f>
        <v>0</v>
      </c>
      <c r="B454" t="str">
        <f>+'別紙16（満たしていない要件）'!C11</f>
        <v/>
      </c>
      <c r="C454">
        <f>+'別紙16（満たしていない要件）'!D11</f>
        <v>0</v>
      </c>
      <c r="D454">
        <f>+'別紙16（満たしていない要件）'!E11</f>
        <v>0</v>
      </c>
    </row>
    <row r="455" spans="1:7" x14ac:dyDescent="0.15">
      <c r="A455">
        <f>+'別紙16（満たしていない要件）'!B12</f>
        <v>0</v>
      </c>
      <c r="B455" t="str">
        <f>+'別紙16（満たしていない要件）'!C12</f>
        <v/>
      </c>
      <c r="C455">
        <f>+'別紙16（満たしていない要件）'!D12</f>
        <v>0</v>
      </c>
      <c r="D455">
        <f>+'別紙16（満たしていない要件）'!E12</f>
        <v>0</v>
      </c>
    </row>
    <row r="456" spans="1:7" x14ac:dyDescent="0.15">
      <c r="A456">
        <f>+'別紙16（満たしていない要件）'!B13</f>
        <v>0</v>
      </c>
      <c r="B456" t="str">
        <f>+'別紙16（満たしていない要件）'!C13</f>
        <v/>
      </c>
      <c r="C456">
        <f>+'別紙16（満たしていない要件）'!D13</f>
        <v>0</v>
      </c>
      <c r="D456">
        <f>+'別紙16（満たしていない要件）'!E13</f>
        <v>0</v>
      </c>
    </row>
    <row r="457" spans="1:7" x14ac:dyDescent="0.15">
      <c r="A457">
        <f>+'別紙16（満たしていない要件）'!B14</f>
        <v>0</v>
      </c>
      <c r="B457" t="str">
        <f>+'別紙16（満たしていない要件）'!C14</f>
        <v/>
      </c>
      <c r="C457">
        <f>+'別紙16（満たしていない要件）'!D14</f>
        <v>0</v>
      </c>
      <c r="D457">
        <f>+'別紙16（満たしていない要件）'!E14</f>
        <v>0</v>
      </c>
    </row>
    <row r="458" spans="1:7" x14ac:dyDescent="0.15">
      <c r="A458">
        <f>+'別紙16（満たしていない要件）'!B15</f>
        <v>0</v>
      </c>
      <c r="B458" t="str">
        <f>+'別紙16（満たしていない要件）'!C15</f>
        <v/>
      </c>
      <c r="C458">
        <f>+'別紙16（満たしていない要件）'!D15</f>
        <v>0</v>
      </c>
      <c r="D458">
        <f>+'別紙16（満たしていない要件）'!E15</f>
        <v>0</v>
      </c>
    </row>
    <row r="459" spans="1:7" x14ac:dyDescent="0.15">
      <c r="A459">
        <f>+'別紙16（満たしていない要件）'!B16</f>
        <v>0</v>
      </c>
      <c r="B459" t="str">
        <f>+'別紙16（満たしていない要件）'!C16</f>
        <v/>
      </c>
      <c r="C459">
        <f>+'別紙16（満たしていない要件）'!D16</f>
        <v>0</v>
      </c>
      <c r="D459">
        <f>+'別紙16（満たしていない要件）'!E16</f>
        <v>0</v>
      </c>
    </row>
    <row r="460" spans="1:7" x14ac:dyDescent="0.15">
      <c r="A460">
        <f>+'別紙16（満たしていない要件）'!B17</f>
        <v>0</v>
      </c>
      <c r="B460" t="str">
        <f>+'別紙16（満たしていない要件）'!C17</f>
        <v/>
      </c>
      <c r="C460">
        <f>+'別紙16（満たしていない要件）'!D17</f>
        <v>0</v>
      </c>
      <c r="D460">
        <f>+'別紙16（満たしていない要件）'!E17</f>
        <v>0</v>
      </c>
    </row>
    <row r="461" spans="1:7" x14ac:dyDescent="0.15">
      <c r="A461">
        <f>+'別紙16（満たしていない要件）'!B18</f>
        <v>0</v>
      </c>
      <c r="B461" t="str">
        <f>+'別紙16（満たしていない要件）'!C18</f>
        <v/>
      </c>
      <c r="C461">
        <f>+'別紙16（満たしていない要件）'!D18</f>
        <v>0</v>
      </c>
      <c r="D461">
        <f>+'別紙16（満たしていない要件）'!E18</f>
        <v>0</v>
      </c>
    </row>
    <row r="462" spans="1:7" x14ac:dyDescent="0.15">
      <c r="A462">
        <f>+'別紙16（満たしていない要件）'!B19</f>
        <v>0</v>
      </c>
      <c r="B462" t="str">
        <f>+'別紙16（満たしていない要件）'!C19</f>
        <v/>
      </c>
      <c r="C462">
        <f>+'別紙16（満たしていない要件）'!D19</f>
        <v>0</v>
      </c>
      <c r="D462">
        <f>+'別紙16（満たしていない要件）'!E19</f>
        <v>0</v>
      </c>
    </row>
    <row r="463" spans="1:7" x14ac:dyDescent="0.15">
      <c r="A463">
        <f>+'別紙16（満たしていない要件）'!B20</f>
        <v>0</v>
      </c>
      <c r="B463" t="str">
        <f>+'別紙16（満たしていない要件）'!C20</f>
        <v/>
      </c>
      <c r="C463">
        <f>+'別紙16（満たしていない要件）'!D20</f>
        <v>0</v>
      </c>
      <c r="D463">
        <f>+'別紙16（満たしていない要件）'!E20</f>
        <v>0</v>
      </c>
    </row>
    <row r="464" spans="1:7" x14ac:dyDescent="0.15">
      <c r="A464">
        <f>+'別紙16（満たしていない要件）'!B21</f>
        <v>0</v>
      </c>
      <c r="B464" t="str">
        <f>+'別紙16（満たしていない要件）'!C21</f>
        <v/>
      </c>
      <c r="C464">
        <f>+'別紙16（満たしていない要件）'!D21</f>
        <v>0</v>
      </c>
      <c r="D464">
        <f>+'別紙16（満たしていない要件）'!E21</f>
        <v>0</v>
      </c>
    </row>
    <row r="465" spans="1:4" x14ac:dyDescent="0.15">
      <c r="A465">
        <f>+'別紙16（満たしていない要件）'!B22</f>
        <v>0</v>
      </c>
      <c r="B465" t="str">
        <f>+'別紙16（満たしていない要件）'!C22</f>
        <v/>
      </c>
      <c r="C465">
        <f>+'別紙16（満たしていない要件）'!D22</f>
        <v>0</v>
      </c>
      <c r="D465">
        <f>+'別紙16（満たしていない要件）'!E22</f>
        <v>0</v>
      </c>
    </row>
    <row r="466" spans="1:4" x14ac:dyDescent="0.15">
      <c r="A466">
        <f>+'別紙16（満たしていない要件）'!B23</f>
        <v>0</v>
      </c>
      <c r="B466" t="str">
        <f>+'別紙16（満たしていない要件）'!C23</f>
        <v/>
      </c>
      <c r="C466">
        <f>+'別紙16（満たしていない要件）'!D23</f>
        <v>0</v>
      </c>
      <c r="D466">
        <f>+'別紙16（満たしていない要件）'!E23</f>
        <v>0</v>
      </c>
    </row>
    <row r="467" spans="1:4" x14ac:dyDescent="0.15">
      <c r="A467" t="e">
        <f>+'別紙16（満たしていない要件）'!#REF!</f>
        <v>#REF!</v>
      </c>
      <c r="B467" t="e">
        <f>+'別紙16（満たしていない要件）'!#REF!</f>
        <v>#REF!</v>
      </c>
      <c r="C467" t="e">
        <f>+'別紙16（満たしていない要件）'!#REF!</f>
        <v>#REF!</v>
      </c>
      <c r="D467" t="e">
        <f>+'別紙16（満たしていない要件）'!#REF!</f>
        <v>#REF!</v>
      </c>
    </row>
    <row r="468" spans="1:4" x14ac:dyDescent="0.15">
      <c r="A468" t="e">
        <f>+'別紙16（満たしていない要件）'!#REF!</f>
        <v>#REF!</v>
      </c>
      <c r="B468" t="e">
        <f>+'別紙16（満たしていない要件）'!#REF!</f>
        <v>#REF!</v>
      </c>
      <c r="C468" t="e">
        <f>+'別紙16（満たしていない要件）'!#REF!</f>
        <v>#REF!</v>
      </c>
      <c r="D468" t="e">
        <f>+'別紙16（満たしていない要件）'!#REF!</f>
        <v>#REF!</v>
      </c>
    </row>
    <row r="469" spans="1:4" x14ac:dyDescent="0.15">
      <c r="A469" t="e">
        <f>+'別紙16（満たしていない要件）'!#REF!</f>
        <v>#REF!</v>
      </c>
      <c r="B469" t="e">
        <f>+'別紙16（満たしていない要件）'!#REF!</f>
        <v>#REF!</v>
      </c>
      <c r="C469" t="e">
        <f>+'別紙16（満たしていない要件）'!#REF!</f>
        <v>#REF!</v>
      </c>
      <c r="D469" t="e">
        <f>+'別紙16（満たしていない要件）'!#REF!</f>
        <v>#REF!</v>
      </c>
    </row>
    <row r="470" spans="1:4" x14ac:dyDescent="0.15">
      <c r="A470" t="e">
        <f>+'別紙16（満たしていない要件）'!#REF!</f>
        <v>#REF!</v>
      </c>
      <c r="B470" t="e">
        <f>+'別紙16（満たしていない要件）'!#REF!</f>
        <v>#REF!</v>
      </c>
      <c r="C470" t="e">
        <f>+'別紙16（満たしていない要件）'!#REF!</f>
        <v>#REF!</v>
      </c>
      <c r="D470" t="e">
        <f>+'別紙16（満たしていない要件）'!#REF!</f>
        <v>#REF!</v>
      </c>
    </row>
    <row r="471" spans="1:4" x14ac:dyDescent="0.15">
      <c r="A471" t="e">
        <f>+'別紙16（満たしていない要件）'!#REF!</f>
        <v>#REF!</v>
      </c>
      <c r="B471" t="e">
        <f>+'別紙16（満たしていない要件）'!#REF!</f>
        <v>#REF!</v>
      </c>
      <c r="C471" t="e">
        <f>+'別紙16（満たしていない要件）'!#REF!</f>
        <v>#REF!</v>
      </c>
      <c r="D471" t="e">
        <f>+'別紙16（満たしていない要件）'!#REF!</f>
        <v>#REF!</v>
      </c>
    </row>
    <row r="472" spans="1:4" x14ac:dyDescent="0.15">
      <c r="A472" t="e">
        <f>+'別紙16（満たしていない要件）'!#REF!</f>
        <v>#REF!</v>
      </c>
      <c r="B472" t="e">
        <f>+'別紙16（満たしていない要件）'!#REF!</f>
        <v>#REF!</v>
      </c>
      <c r="C472" t="e">
        <f>+'別紙16（満たしていない要件）'!#REF!</f>
        <v>#REF!</v>
      </c>
      <c r="D472" t="e">
        <f>+'別紙16（満たしていない要件）'!#REF!</f>
        <v>#REF!</v>
      </c>
    </row>
    <row r="473" spans="1:4" x14ac:dyDescent="0.15">
      <c r="A473" t="e">
        <f>+'別紙16（満たしていない要件）'!#REF!</f>
        <v>#REF!</v>
      </c>
      <c r="B473" t="e">
        <f>+'別紙16（満たしていない要件）'!#REF!</f>
        <v>#REF!</v>
      </c>
      <c r="C473" t="e">
        <f>+'別紙16（満たしていない要件）'!#REF!</f>
        <v>#REF!</v>
      </c>
      <c r="D473" t="e">
        <f>+'別紙16（満たしていない要件）'!#REF!</f>
        <v>#REF!</v>
      </c>
    </row>
  </sheetData>
  <sheetProtection password="CD3E" sheet="1" objects="1" scenarios="1"/>
  <phoneticPr fontId="7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F39"/>
  <sheetViews>
    <sheetView view="pageBreakPreview" zoomScaleNormal="100" zoomScaleSheetLayoutView="100" workbookViewId="0">
      <selection activeCell="U8" sqref="U8"/>
    </sheetView>
  </sheetViews>
  <sheetFormatPr defaultColWidth="9" defaultRowHeight="13.5" x14ac:dyDescent="0.15"/>
  <cols>
    <col min="1" max="1" width="3.625" style="496" customWidth="1"/>
    <col min="2" max="2" width="30.625" style="496" customWidth="1"/>
    <col min="3" max="3" width="23.625" style="496" customWidth="1"/>
    <col min="4" max="4" width="25.625" style="496" customWidth="1"/>
    <col min="5" max="22" width="4.625" style="496" customWidth="1"/>
    <col min="23" max="23" width="15.625" style="496" customWidth="1"/>
    <col min="24" max="24" width="1" style="496" customWidth="1"/>
    <col min="25" max="25" width="5.75" style="496" hidden="1" customWidth="1"/>
    <col min="26" max="26" width="2.625" style="496" customWidth="1"/>
    <col min="27" max="27" width="80.625" style="501" customWidth="1"/>
    <col min="28" max="31" width="6.625" style="496" customWidth="1"/>
    <col min="32" max="32" width="6.25" style="496" customWidth="1"/>
    <col min="33" max="16384" width="9" style="496"/>
  </cols>
  <sheetData>
    <row r="1" spans="1:32" ht="20.100000000000001" customHeight="1" thickBot="1" x14ac:dyDescent="0.2">
      <c r="A1" s="1177" t="s">
        <v>645</v>
      </c>
      <c r="B1" s="1177"/>
      <c r="C1" s="1177"/>
      <c r="D1" s="1177"/>
      <c r="E1" s="1177"/>
      <c r="F1" s="1177"/>
      <c r="G1" s="1177"/>
      <c r="H1" s="1177"/>
      <c r="I1" s="1177"/>
      <c r="J1" s="1177"/>
      <c r="K1" s="1177"/>
      <c r="L1" s="1177"/>
      <c r="M1" s="1177"/>
      <c r="N1" s="1177"/>
      <c r="O1" s="1177"/>
      <c r="P1" s="1177"/>
      <c r="Q1" s="1177"/>
      <c r="R1" s="1177"/>
      <c r="S1" s="1177"/>
      <c r="T1" s="1177"/>
      <c r="U1" s="1177"/>
      <c r="V1" s="1177"/>
      <c r="W1" s="1177"/>
      <c r="Z1" s="520"/>
    </row>
    <row r="2" spans="1:32" ht="24.95" customHeight="1" thickTop="1" thickBot="1" x14ac:dyDescent="0.2">
      <c r="A2" s="977" t="s">
        <v>947</v>
      </c>
      <c r="B2" s="977"/>
      <c r="C2" s="977"/>
      <c r="D2" s="977"/>
      <c r="E2" s="977"/>
      <c r="F2" s="977"/>
      <c r="G2" s="977"/>
      <c r="H2" s="977"/>
      <c r="I2" s="977"/>
      <c r="J2" s="977"/>
      <c r="K2" s="977"/>
      <c r="L2" s="977"/>
      <c r="M2" s="977"/>
      <c r="N2" s="977"/>
      <c r="O2" s="977"/>
      <c r="P2" s="977"/>
      <c r="Q2" s="977"/>
      <c r="R2" s="977"/>
      <c r="S2" s="977"/>
      <c r="T2" s="977"/>
      <c r="U2" s="977"/>
      <c r="V2" s="978"/>
      <c r="W2" s="116" t="str">
        <f>IF(COUNTIF(Y7:Y38,"×")=0,"入力済","未入力あり")</f>
        <v>入力済</v>
      </c>
      <c r="Y2" s="1123" t="str">
        <f>IF(AND(W2="あり",COUNTIF(Y7:Y38,"未入力あり")),"下のチェック欄で「未入力あり」がないか確認してください",IF(W2="","←「あり」か「なし」かを選択してください",""))</f>
        <v/>
      </c>
      <c r="Z2" s="520"/>
    </row>
    <row r="3" spans="1:32" ht="5.0999999999999996" customHeight="1" thickTop="1" x14ac:dyDescent="0.15">
      <c r="Y3" s="1123"/>
      <c r="Z3" s="520"/>
    </row>
    <row r="4" spans="1:32" ht="20.100000000000001" customHeight="1" x14ac:dyDescent="0.15">
      <c r="C4" s="521"/>
      <c r="D4" s="521"/>
      <c r="F4" s="497"/>
      <c r="G4" s="497"/>
      <c r="H4" s="497"/>
      <c r="I4" s="497"/>
      <c r="J4" s="497"/>
      <c r="K4" s="497"/>
      <c r="L4" s="497"/>
      <c r="M4" s="497" t="s">
        <v>293</v>
      </c>
      <c r="N4" s="1114" t="str">
        <f>表紙!E3</f>
        <v>大阪母子医療センター</v>
      </c>
      <c r="O4" s="1115"/>
      <c r="P4" s="1115"/>
      <c r="Q4" s="1115"/>
      <c r="R4" s="1115"/>
      <c r="S4" s="1115"/>
      <c r="T4" s="1115"/>
      <c r="U4" s="1115"/>
      <c r="V4" s="1115"/>
      <c r="W4" s="1116"/>
      <c r="Y4" s="1123"/>
      <c r="Z4" s="520"/>
      <c r="AA4" s="122" t="s">
        <v>186</v>
      </c>
    </row>
    <row r="5" spans="1:32" ht="20.100000000000001" customHeight="1" x14ac:dyDescent="0.15">
      <c r="A5" s="484"/>
      <c r="B5" s="484"/>
      <c r="C5" s="484"/>
      <c r="F5" s="497"/>
      <c r="G5" s="497"/>
      <c r="H5" s="497"/>
      <c r="I5" s="497"/>
      <c r="J5" s="497"/>
      <c r="K5" s="497"/>
      <c r="L5" s="497"/>
      <c r="M5" s="497" t="s">
        <v>1178</v>
      </c>
      <c r="N5" s="763" t="s">
        <v>1181</v>
      </c>
      <c r="O5" s="442"/>
      <c r="P5" s="442"/>
      <c r="Q5" s="442"/>
      <c r="R5" s="442"/>
      <c r="S5" s="442"/>
      <c r="T5" s="442"/>
      <c r="U5" s="442"/>
      <c r="V5" s="442"/>
      <c r="W5" s="442"/>
      <c r="X5" s="520"/>
      <c r="Y5" s="1123"/>
      <c r="Z5" s="520"/>
      <c r="AA5" s="152"/>
      <c r="AB5" s="520"/>
      <c r="AC5" s="520"/>
      <c r="AD5" s="520"/>
      <c r="AE5" s="520"/>
      <c r="AF5" s="520"/>
    </row>
    <row r="6" spans="1:32" ht="20.100000000000001" customHeight="1" thickBot="1" x14ac:dyDescent="0.2">
      <c r="A6" s="484"/>
      <c r="B6" s="484" t="s">
        <v>646</v>
      </c>
      <c r="C6" s="484"/>
      <c r="D6" s="484"/>
      <c r="E6" s="484"/>
      <c r="F6" s="484"/>
      <c r="G6" s="484"/>
      <c r="H6" s="484"/>
      <c r="I6" s="484"/>
      <c r="J6" s="484"/>
      <c r="K6" s="484"/>
      <c r="L6" s="484"/>
      <c r="M6" s="484"/>
      <c r="N6"/>
      <c r="O6"/>
      <c r="P6"/>
      <c r="Q6"/>
      <c r="R6"/>
      <c r="S6"/>
      <c r="T6"/>
      <c r="U6"/>
      <c r="V6"/>
      <c r="W6"/>
      <c r="X6" s="520"/>
      <c r="Y6" s="1123"/>
      <c r="Z6" s="520"/>
      <c r="AA6" s="152"/>
      <c r="AB6" s="520"/>
      <c r="AC6" s="520"/>
      <c r="AD6" s="520"/>
      <c r="AE6" s="520"/>
      <c r="AF6" s="520"/>
    </row>
    <row r="7" spans="1:32" ht="20.100000000000001" customHeight="1" thickBot="1" x14ac:dyDescent="0.2">
      <c r="A7" s="522">
        <v>1</v>
      </c>
      <c r="B7" s="1140" t="s">
        <v>105</v>
      </c>
      <c r="C7" s="1141"/>
      <c r="D7" s="16" t="s">
        <v>1326</v>
      </c>
      <c r="E7" s="523"/>
      <c r="F7" s="460"/>
      <c r="G7" s="460"/>
      <c r="H7" s="460"/>
      <c r="I7" s="460"/>
      <c r="J7" s="460"/>
      <c r="K7" s="460"/>
      <c r="L7" s="460"/>
      <c r="M7" s="460"/>
      <c r="N7" s="460"/>
      <c r="O7" s="460"/>
      <c r="P7" s="460"/>
      <c r="Q7" s="460"/>
      <c r="R7" s="460"/>
      <c r="S7" s="460"/>
      <c r="T7" s="460"/>
      <c r="U7" s="460"/>
      <c r="V7" s="460"/>
      <c r="W7" s="524"/>
      <c r="X7" s="520"/>
      <c r="Y7" s="446" t="str">
        <f>IF(COUNTBLANK(D7)=0,"○","×")</f>
        <v>○</v>
      </c>
      <c r="Z7" s="520"/>
      <c r="AA7" s="152"/>
      <c r="AB7" s="520"/>
      <c r="AC7" s="520"/>
      <c r="AD7" s="520"/>
      <c r="AE7" s="520"/>
      <c r="AF7" s="520"/>
    </row>
    <row r="8" spans="1:32" ht="20.100000000000001" customHeight="1" thickBot="1" x14ac:dyDescent="0.2">
      <c r="A8" s="522">
        <v>2</v>
      </c>
      <c r="B8" s="1142" t="s">
        <v>106</v>
      </c>
      <c r="C8" s="1143"/>
      <c r="D8" s="17"/>
      <c r="E8" s="216"/>
      <c r="F8"/>
      <c r="G8"/>
      <c r="H8"/>
      <c r="I8"/>
      <c r="J8"/>
      <c r="K8"/>
      <c r="L8"/>
      <c r="M8"/>
      <c r="N8"/>
      <c r="O8"/>
      <c r="P8"/>
      <c r="Q8"/>
      <c r="R8"/>
      <c r="S8"/>
      <c r="T8"/>
      <c r="U8"/>
      <c r="V8"/>
      <c r="W8" s="525"/>
      <c r="X8" s="520"/>
      <c r="Y8" s="507" t="str">
        <f>IF(AND($D$7="病棟があります",D8=""),"×","○")</f>
        <v>○</v>
      </c>
      <c r="Z8" s="520"/>
      <c r="AA8" s="152"/>
      <c r="AB8" s="520"/>
      <c r="AC8" s="520"/>
      <c r="AD8" s="520"/>
      <c r="AE8" s="520"/>
      <c r="AF8" s="520"/>
    </row>
    <row r="9" spans="1:32" ht="20.100000000000001" customHeight="1" thickBot="1" x14ac:dyDescent="0.2">
      <c r="A9" s="522">
        <v>3</v>
      </c>
      <c r="B9" s="1140" t="s">
        <v>107</v>
      </c>
      <c r="C9" s="1141"/>
      <c r="D9" s="17"/>
      <c r="E9" s="216"/>
      <c r="F9"/>
      <c r="G9"/>
      <c r="H9"/>
      <c r="I9"/>
      <c r="J9"/>
      <c r="K9"/>
      <c r="L9"/>
      <c r="M9"/>
      <c r="N9"/>
      <c r="O9" s="479"/>
      <c r="P9" s="479"/>
      <c r="Q9" s="479"/>
      <c r="R9" s="479"/>
      <c r="S9" s="479"/>
      <c r="T9" s="479"/>
      <c r="U9" s="479"/>
      <c r="V9" s="479"/>
      <c r="W9" s="526"/>
      <c r="X9" s="520"/>
      <c r="Y9" s="520" t="str">
        <f>IF(AND($D$7="病棟があります",D9=""),"×","○")</f>
        <v>○</v>
      </c>
      <c r="Z9" s="520"/>
      <c r="AA9" s="152"/>
      <c r="AB9" s="520"/>
      <c r="AC9" s="520"/>
      <c r="AD9" s="520"/>
      <c r="AE9" s="520"/>
      <c r="AF9" s="520"/>
    </row>
    <row r="10" spans="1:32" ht="20.100000000000001" customHeight="1" thickBot="1" x14ac:dyDescent="0.2">
      <c r="A10" s="522">
        <v>4</v>
      </c>
      <c r="B10" s="1140" t="s">
        <v>108</v>
      </c>
      <c r="C10" s="1141"/>
      <c r="D10" s="16"/>
      <c r="E10" s="216"/>
      <c r="F10"/>
      <c r="G10"/>
      <c r="H10"/>
      <c r="I10"/>
      <c r="J10"/>
      <c r="K10"/>
      <c r="L10"/>
      <c r="M10"/>
      <c r="N10"/>
      <c r="O10" s="479"/>
      <c r="P10" s="479"/>
      <c r="Q10" s="479"/>
      <c r="R10" s="479"/>
      <c r="S10" s="479"/>
      <c r="T10" s="479"/>
      <c r="U10" s="479"/>
      <c r="V10" s="479"/>
      <c r="W10" s="526"/>
      <c r="X10" s="520"/>
      <c r="Y10" s="520" t="str">
        <f>IF(AND($D$7="病棟があります",D10=""),"×","○")</f>
        <v>○</v>
      </c>
      <c r="Z10" s="520"/>
      <c r="AA10" s="152"/>
      <c r="AB10" s="520"/>
      <c r="AC10" s="520"/>
      <c r="AD10" s="520"/>
      <c r="AE10" s="520"/>
      <c r="AF10" s="520"/>
    </row>
    <row r="11" spans="1:32" ht="20.100000000000001" customHeight="1" thickBot="1" x14ac:dyDescent="0.2">
      <c r="A11" s="522">
        <v>5</v>
      </c>
      <c r="B11" s="1140" t="s">
        <v>109</v>
      </c>
      <c r="C11" s="1141"/>
      <c r="D11" s="20"/>
      <c r="E11" s="527" t="s">
        <v>255</v>
      </c>
      <c r="F11" s="528"/>
      <c r="G11" s="528"/>
      <c r="H11" s="528"/>
      <c r="I11" s="528"/>
      <c r="J11" s="528"/>
      <c r="K11" s="528"/>
      <c r="L11" s="528"/>
      <c r="M11" s="528"/>
      <c r="N11" s="528"/>
      <c r="O11" s="528"/>
      <c r="P11" s="528"/>
      <c r="Q11" s="528"/>
      <c r="R11" s="528"/>
      <c r="S11" s="528"/>
      <c r="T11" s="528"/>
      <c r="U11" s="528"/>
      <c r="V11" s="528"/>
      <c r="W11" s="529"/>
      <c r="X11" s="520"/>
      <c r="Y11" s="520" t="str">
        <f>IF(AND($D$7="病棟があります",D11=""),"×","○")</f>
        <v>○</v>
      </c>
      <c r="Z11" s="520"/>
      <c r="AA11" s="152"/>
      <c r="AB11" s="520"/>
      <c r="AC11" s="520"/>
      <c r="AD11" s="520"/>
      <c r="AE11" s="520"/>
      <c r="AF11" s="520"/>
    </row>
    <row r="12" spans="1:32" ht="23.1" customHeight="1" thickBot="1" x14ac:dyDescent="0.2">
      <c r="A12" s="1144">
        <v>6</v>
      </c>
      <c r="B12" s="1146" t="s">
        <v>647</v>
      </c>
      <c r="C12" s="1147"/>
      <c r="D12" s="530" t="s">
        <v>584</v>
      </c>
      <c r="E12" s="1150"/>
      <c r="F12" s="1151"/>
      <c r="G12" s="1151"/>
      <c r="H12" s="1151"/>
      <c r="I12" s="1151"/>
      <c r="J12" s="1151"/>
      <c r="K12" s="1151"/>
      <c r="L12" s="1151"/>
      <c r="M12" s="1151"/>
      <c r="N12" s="1151"/>
      <c r="O12" s="1151"/>
      <c r="P12" s="1151"/>
      <c r="Q12" s="1151"/>
      <c r="R12" s="1151"/>
      <c r="S12" s="1151"/>
      <c r="T12" s="1151"/>
      <c r="U12" s="1151"/>
      <c r="V12" s="1151"/>
      <c r="W12" s="1152"/>
      <c r="X12" s="520"/>
      <c r="Y12" s="520" t="str">
        <f>IF(AND($D$7="病棟があります",E12=""),"×","○")</f>
        <v>○</v>
      </c>
      <c r="Z12" s="520"/>
      <c r="AA12" s="152"/>
      <c r="AB12" s="520"/>
      <c r="AC12" s="520"/>
      <c r="AD12" s="520"/>
      <c r="AE12" s="520"/>
      <c r="AF12" s="520"/>
    </row>
    <row r="13" spans="1:32" ht="23.1" customHeight="1" thickBot="1" x14ac:dyDescent="0.2">
      <c r="A13" s="1145"/>
      <c r="B13" s="1148"/>
      <c r="C13" s="1149"/>
      <c r="D13" s="530" t="s">
        <v>585</v>
      </c>
      <c r="E13" s="1084"/>
      <c r="F13" s="1153"/>
      <c r="G13" s="1153"/>
      <c r="H13" s="1153"/>
      <c r="I13" s="1153"/>
      <c r="J13" s="1153"/>
      <c r="K13" s="1153"/>
      <c r="L13" s="1153"/>
      <c r="M13" s="1153"/>
      <c r="N13" s="1153"/>
      <c r="O13" s="1153"/>
      <c r="P13" s="1153"/>
      <c r="Q13" s="1153"/>
      <c r="R13" s="1153"/>
      <c r="S13" s="1153"/>
      <c r="T13" s="1153"/>
      <c r="U13" s="1153"/>
      <c r="V13" s="1153"/>
      <c r="W13" s="1154"/>
      <c r="X13" s="520"/>
      <c r="Y13" s="520" t="str">
        <f>IF(AND($D$7="病棟があります",E13=""),"×","○")</f>
        <v>○</v>
      </c>
      <c r="Z13" s="520"/>
      <c r="AA13" s="152"/>
      <c r="AB13" s="520"/>
      <c r="AC13" s="520"/>
      <c r="AD13" s="520"/>
      <c r="AE13" s="520"/>
      <c r="AF13" s="520"/>
    </row>
    <row r="14" spans="1:32" ht="30" customHeight="1" thickBot="1" x14ac:dyDescent="0.2">
      <c r="A14" s="522">
        <v>7</v>
      </c>
      <c r="B14" s="1155" t="s">
        <v>638</v>
      </c>
      <c r="C14" s="1156"/>
      <c r="D14" s="10"/>
      <c r="E14" s="531"/>
      <c r="F14" s="531"/>
      <c r="G14" s="531"/>
      <c r="H14" s="531"/>
      <c r="I14" s="531"/>
      <c r="J14" s="531"/>
      <c r="K14" s="531"/>
      <c r="L14" s="531"/>
      <c r="M14" s="531"/>
      <c r="N14" s="531"/>
      <c r="O14" s="531"/>
      <c r="P14" s="531"/>
      <c r="Q14" s="531"/>
      <c r="R14" s="531"/>
      <c r="S14" s="531"/>
      <c r="T14" s="531"/>
      <c r="U14" s="531"/>
      <c r="V14" s="531"/>
      <c r="W14" s="532"/>
      <c r="X14" s="520"/>
      <c r="Y14" s="520" t="str">
        <f>IF(AND($D$7="病棟があります",D14=""),"×","○")</f>
        <v>○</v>
      </c>
      <c r="Z14" s="520"/>
      <c r="AA14" s="152"/>
      <c r="AB14" s="520"/>
      <c r="AC14" s="520"/>
      <c r="AD14" s="520"/>
      <c r="AE14" s="520"/>
      <c r="AF14" s="520"/>
    </row>
    <row r="15" spans="1:32" ht="23.1" customHeight="1" thickBot="1" x14ac:dyDescent="0.2">
      <c r="A15" s="533">
        <v>8</v>
      </c>
      <c r="B15" s="1135" t="s">
        <v>648</v>
      </c>
      <c r="C15" s="1136"/>
      <c r="D15" s="1137"/>
      <c r="E15" s="1138"/>
      <c r="F15" s="1138"/>
      <c r="G15" s="1138"/>
      <c r="H15" s="1138"/>
      <c r="I15" s="1138"/>
      <c r="J15" s="1138"/>
      <c r="K15" s="1138"/>
      <c r="L15" s="1138"/>
      <c r="M15" s="1138"/>
      <c r="N15" s="1138"/>
      <c r="O15" s="1138"/>
      <c r="P15" s="1138"/>
      <c r="Q15" s="1138"/>
      <c r="R15" s="1138"/>
      <c r="S15" s="1138"/>
      <c r="T15" s="1138"/>
      <c r="U15" s="1138"/>
      <c r="V15" s="1138"/>
      <c r="W15" s="1139"/>
      <c r="X15" s="520"/>
      <c r="Y15" s="520" t="str">
        <f>IF(AND($D$7="病棟があります",D15=""),"×","○")</f>
        <v>○</v>
      </c>
      <c r="Z15" s="520"/>
      <c r="AA15" s="152"/>
      <c r="AB15" s="520"/>
      <c r="AC15" s="520"/>
      <c r="AD15" s="520"/>
      <c r="AE15" s="520"/>
      <c r="AF15" s="520"/>
    </row>
    <row r="16" spans="1:32" ht="30" customHeight="1" thickBot="1" x14ac:dyDescent="0.2">
      <c r="A16" s="1181">
        <v>9</v>
      </c>
      <c r="B16" s="1157" t="s">
        <v>649</v>
      </c>
      <c r="C16" s="1158" t="s">
        <v>650</v>
      </c>
      <c r="D16" s="1159"/>
      <c r="E16" s="534">
        <v>2</v>
      </c>
      <c r="F16"/>
      <c r="G16" s="1174" t="s">
        <v>651</v>
      </c>
      <c r="H16" s="1175"/>
      <c r="I16" s="1175"/>
      <c r="J16" s="1175"/>
      <c r="K16" s="1175"/>
      <c r="L16" s="1175"/>
      <c r="M16" s="1175"/>
      <c r="N16" s="1175"/>
      <c r="O16" s="1175"/>
      <c r="P16" s="1176"/>
      <c r="Q16" s="534">
        <v>1</v>
      </c>
      <c r="R16" s="479"/>
      <c r="S16" s="479"/>
      <c r="T16" s="479"/>
      <c r="U16" s="479"/>
      <c r="V16"/>
      <c r="W16" s="535"/>
      <c r="X16" s="520"/>
      <c r="Y16" s="520"/>
      <c r="Z16" s="520"/>
      <c r="AA16" s="152"/>
      <c r="AB16" s="520"/>
      <c r="AC16" s="520"/>
      <c r="AD16" s="520"/>
      <c r="AE16" s="520"/>
      <c r="AF16" s="520"/>
    </row>
    <row r="17" spans="1:32" ht="30" customHeight="1" thickBot="1" x14ac:dyDescent="0.2">
      <c r="A17" s="1181"/>
      <c r="B17" s="1157"/>
      <c r="C17" s="1125"/>
      <c r="D17" s="1126"/>
      <c r="E17" s="20"/>
      <c r="F17"/>
      <c r="G17" s="1127"/>
      <c r="H17" s="1128"/>
      <c r="I17" s="1128"/>
      <c r="J17" s="1128"/>
      <c r="K17" s="1128"/>
      <c r="L17" s="1128"/>
      <c r="M17" s="1128"/>
      <c r="N17" s="1128"/>
      <c r="O17" s="1128"/>
      <c r="P17" s="1129"/>
      <c r="Q17" s="20"/>
      <c r="R17"/>
      <c r="S17"/>
      <c r="T17"/>
      <c r="U17"/>
      <c r="V17"/>
      <c r="W17" s="525"/>
      <c r="X17" s="520"/>
      <c r="Y17" s="458" t="str">
        <f>IF(AND(D7="病棟があります",OR(C17="",E17="")),"×","○")</f>
        <v>○</v>
      </c>
      <c r="Z17" s="520"/>
      <c r="AA17" s="152"/>
      <c r="AB17" s="520"/>
      <c r="AC17" s="520"/>
      <c r="AD17" s="520"/>
      <c r="AE17" s="520"/>
      <c r="AF17" s="520"/>
    </row>
    <row r="18" spans="1:32" ht="30" customHeight="1" thickBot="1" x14ac:dyDescent="0.2">
      <c r="A18" s="1181"/>
      <c r="B18" s="1157"/>
      <c r="C18" s="1125"/>
      <c r="D18" s="1126"/>
      <c r="E18" s="20"/>
      <c r="F18"/>
      <c r="G18" s="1127"/>
      <c r="H18" s="1128"/>
      <c r="I18" s="1128"/>
      <c r="J18" s="1128"/>
      <c r="K18" s="1128"/>
      <c r="L18" s="1128"/>
      <c r="M18" s="1128"/>
      <c r="N18" s="1128"/>
      <c r="O18" s="1128"/>
      <c r="P18" s="1129"/>
      <c r="Q18" s="20"/>
      <c r="R18"/>
      <c r="S18"/>
      <c r="T18"/>
      <c r="U18"/>
      <c r="V18"/>
      <c r="W18" s="525"/>
      <c r="X18" s="520"/>
      <c r="Y18" s="520"/>
      <c r="Z18" s="520"/>
      <c r="AA18" s="152"/>
      <c r="AB18" s="520"/>
      <c r="AC18" s="520"/>
      <c r="AD18" s="520"/>
      <c r="AE18" s="520"/>
      <c r="AF18" s="520"/>
    </row>
    <row r="19" spans="1:32" ht="30" customHeight="1" thickBot="1" x14ac:dyDescent="0.2">
      <c r="A19" s="1181"/>
      <c r="B19" s="1157"/>
      <c r="C19" s="1125"/>
      <c r="D19" s="1126"/>
      <c r="E19" s="20"/>
      <c r="F19"/>
      <c r="G19" s="1127"/>
      <c r="H19" s="1128"/>
      <c r="I19" s="1128"/>
      <c r="J19" s="1128"/>
      <c r="K19" s="1128"/>
      <c r="L19" s="1128"/>
      <c r="M19" s="1128"/>
      <c r="N19" s="1128"/>
      <c r="O19" s="1128"/>
      <c r="P19" s="1129"/>
      <c r="Q19" s="20"/>
      <c r="R19"/>
      <c r="S19"/>
      <c r="T19"/>
      <c r="U19"/>
      <c r="V19"/>
      <c r="W19" s="525"/>
      <c r="X19" s="520"/>
      <c r="Y19" s="520"/>
      <c r="Z19" s="520"/>
      <c r="AA19" s="152"/>
      <c r="AB19" s="520"/>
      <c r="AC19" s="520"/>
      <c r="AD19" s="520"/>
      <c r="AE19" s="520"/>
      <c r="AF19" s="520"/>
    </row>
    <row r="20" spans="1:32" ht="30" customHeight="1" thickBot="1" x14ac:dyDescent="0.2">
      <c r="A20" s="1181"/>
      <c r="B20" s="1157"/>
      <c r="C20" s="1125"/>
      <c r="D20" s="1126"/>
      <c r="E20" s="20"/>
      <c r="F20"/>
      <c r="G20" s="1127"/>
      <c r="H20" s="1128"/>
      <c r="I20" s="1128"/>
      <c r="J20" s="1128"/>
      <c r="K20" s="1128"/>
      <c r="L20" s="1128"/>
      <c r="M20" s="1128"/>
      <c r="N20" s="1128"/>
      <c r="O20" s="1128"/>
      <c r="P20" s="1129"/>
      <c r="Q20" s="20"/>
      <c r="R20"/>
      <c r="S20"/>
      <c r="T20"/>
      <c r="U20"/>
      <c r="V20"/>
      <c r="W20" s="525"/>
      <c r="X20" s="520"/>
      <c r="Y20" s="520"/>
      <c r="Z20" s="520"/>
      <c r="AA20" s="152"/>
      <c r="AB20" s="520"/>
      <c r="AC20" s="520"/>
      <c r="AD20" s="520"/>
      <c r="AE20" s="520"/>
      <c r="AF20" s="520"/>
    </row>
    <row r="21" spans="1:32" ht="30" customHeight="1" thickBot="1" x14ac:dyDescent="0.2">
      <c r="A21" s="1181"/>
      <c r="B21" s="1157"/>
      <c r="C21" s="1125"/>
      <c r="D21" s="1126"/>
      <c r="E21" s="20"/>
      <c r="F21"/>
      <c r="G21" s="1127"/>
      <c r="H21" s="1128"/>
      <c r="I21" s="1128"/>
      <c r="J21" s="1128"/>
      <c r="K21" s="1128"/>
      <c r="L21" s="1128"/>
      <c r="M21" s="1128"/>
      <c r="N21" s="1128"/>
      <c r="O21" s="1128"/>
      <c r="P21" s="1129"/>
      <c r="Q21" s="20"/>
      <c r="R21"/>
      <c r="S21"/>
      <c r="T21"/>
      <c r="U21"/>
      <c r="V21"/>
      <c r="W21" s="525"/>
      <c r="X21" s="520"/>
      <c r="Y21" s="520"/>
      <c r="Z21" s="520"/>
      <c r="AA21" s="152"/>
      <c r="AB21" s="520"/>
      <c r="AC21" s="520"/>
      <c r="AD21" s="520"/>
      <c r="AE21" s="520"/>
      <c r="AF21" s="520"/>
    </row>
    <row r="22" spans="1:32" ht="30" customHeight="1" thickBot="1" x14ac:dyDescent="0.2">
      <c r="A22" s="1181"/>
      <c r="B22" s="1157"/>
      <c r="C22" s="1125"/>
      <c r="D22" s="1126"/>
      <c r="E22" s="20"/>
      <c r="F22"/>
      <c r="G22" s="1127"/>
      <c r="H22" s="1128"/>
      <c r="I22" s="1128"/>
      <c r="J22" s="1128"/>
      <c r="K22" s="1128"/>
      <c r="L22" s="1128"/>
      <c r="M22" s="1128"/>
      <c r="N22" s="1128"/>
      <c r="O22" s="1128"/>
      <c r="P22" s="1129"/>
      <c r="Q22" s="20"/>
      <c r="R22"/>
      <c r="S22"/>
      <c r="T22"/>
      <c r="U22"/>
      <c r="V22"/>
      <c r="W22" s="525"/>
      <c r="X22" s="520"/>
      <c r="Y22" s="520"/>
      <c r="Z22" s="520"/>
      <c r="AA22" s="152"/>
      <c r="AB22" s="520"/>
      <c r="AC22" s="520"/>
      <c r="AD22" s="520"/>
      <c r="AE22" s="520"/>
      <c r="AF22" s="520"/>
    </row>
    <row r="23" spans="1:32" ht="30" customHeight="1" thickBot="1" x14ac:dyDescent="0.2">
      <c r="A23" s="1181"/>
      <c r="B23" s="1157"/>
      <c r="C23" s="1125"/>
      <c r="D23" s="1126"/>
      <c r="E23" s="20"/>
      <c r="F23"/>
      <c r="G23" s="1127"/>
      <c r="H23" s="1128"/>
      <c r="I23" s="1128"/>
      <c r="J23" s="1128"/>
      <c r="K23" s="1128"/>
      <c r="L23" s="1128"/>
      <c r="M23" s="1128"/>
      <c r="N23" s="1128"/>
      <c r="O23" s="1128"/>
      <c r="P23" s="1129"/>
      <c r="Q23" s="20"/>
      <c r="R23"/>
      <c r="S23"/>
      <c r="T23"/>
      <c r="U23"/>
      <c r="V23"/>
      <c r="W23" s="525"/>
      <c r="X23" s="520"/>
      <c r="Y23" s="520"/>
      <c r="Z23" s="520"/>
      <c r="AA23" s="152"/>
      <c r="AB23" s="520"/>
      <c r="AC23" s="520"/>
      <c r="AD23" s="520"/>
      <c r="AE23" s="520"/>
      <c r="AF23" s="520"/>
    </row>
    <row r="24" spans="1:32" ht="30" customHeight="1" thickBot="1" x14ac:dyDescent="0.2">
      <c r="A24" s="1181"/>
      <c r="B24" s="1157"/>
      <c r="C24" s="1125"/>
      <c r="D24" s="1126"/>
      <c r="E24" s="20"/>
      <c r="F24"/>
      <c r="G24" s="1127"/>
      <c r="H24" s="1128"/>
      <c r="I24" s="1128"/>
      <c r="J24" s="1128"/>
      <c r="K24" s="1128"/>
      <c r="L24" s="1128"/>
      <c r="M24" s="1128"/>
      <c r="N24" s="1128"/>
      <c r="O24" s="1128"/>
      <c r="P24" s="1129"/>
      <c r="Q24" s="20"/>
      <c r="R24"/>
      <c r="S24"/>
      <c r="T24"/>
      <c r="U24"/>
      <c r="V24"/>
      <c r="W24" s="525"/>
      <c r="X24" s="520"/>
      <c r="Y24" s="520"/>
      <c r="Z24" s="520"/>
      <c r="AA24" s="152"/>
      <c r="AB24" s="520"/>
      <c r="AC24" s="520"/>
      <c r="AD24" s="520"/>
      <c r="AE24" s="520"/>
      <c r="AF24" s="520"/>
    </row>
    <row r="25" spans="1:32" ht="30" customHeight="1" thickBot="1" x14ac:dyDescent="0.2">
      <c r="A25" s="1181"/>
      <c r="B25" s="1157"/>
      <c r="C25" s="1130"/>
      <c r="D25" s="1131"/>
      <c r="E25" s="28"/>
      <c r="F25"/>
      <c r="G25" s="1132"/>
      <c r="H25" s="1133"/>
      <c r="I25" s="1133"/>
      <c r="J25" s="1133"/>
      <c r="K25" s="1133"/>
      <c r="L25" s="1133"/>
      <c r="M25" s="1133"/>
      <c r="N25" s="1133"/>
      <c r="O25" s="1133"/>
      <c r="P25" s="1134"/>
      <c r="Q25" s="28"/>
      <c r="R25"/>
      <c r="S25"/>
      <c r="T25"/>
      <c r="U25"/>
      <c r="V25"/>
      <c r="W25" s="525"/>
      <c r="X25" s="520"/>
      <c r="Y25" s="520"/>
      <c r="Z25" s="520"/>
      <c r="AA25" s="152"/>
      <c r="AB25" s="520"/>
      <c r="AC25" s="520"/>
      <c r="AD25" s="520"/>
      <c r="AE25" s="520"/>
      <c r="AF25" s="520"/>
    </row>
    <row r="26" spans="1:32" ht="30" customHeight="1" thickBot="1" x14ac:dyDescent="0.2">
      <c r="A26" s="1181"/>
      <c r="B26" s="1157"/>
      <c r="C26" s="1125"/>
      <c r="D26" s="1126"/>
      <c r="E26" s="20"/>
      <c r="F26" s="469"/>
      <c r="G26" s="1124"/>
      <c r="H26" s="1124"/>
      <c r="I26" s="1124"/>
      <c r="J26" s="1124"/>
      <c r="K26" s="1124"/>
      <c r="L26" s="1124"/>
      <c r="M26" s="1124"/>
      <c r="N26" s="1124"/>
      <c r="O26" s="1124"/>
      <c r="P26" s="1124"/>
      <c r="Q26" s="20"/>
      <c r="R26" s="536"/>
      <c r="S26" s="469"/>
      <c r="T26" s="469"/>
      <c r="U26" s="469"/>
      <c r="V26" s="469"/>
      <c r="W26" s="537"/>
      <c r="X26" s="520"/>
      <c r="Y26" s="520"/>
      <c r="Z26" s="520"/>
      <c r="AA26" s="152"/>
      <c r="AB26" s="520"/>
      <c r="AC26" s="520"/>
      <c r="AD26" s="520"/>
      <c r="AE26" s="520"/>
      <c r="AF26" s="520"/>
    </row>
    <row r="27" spans="1:32" ht="22.5" customHeight="1" thickBot="1" x14ac:dyDescent="0.2">
      <c r="A27" s="1184">
        <v>10</v>
      </c>
      <c r="B27" s="538" t="s">
        <v>639</v>
      </c>
      <c r="C27" s="539"/>
      <c r="D27" s="540"/>
      <c r="E27" s="540"/>
      <c r="F27" s="541"/>
      <c r="G27" s="540"/>
      <c r="H27" s="540"/>
      <c r="I27" s="540"/>
      <c r="J27" s="540"/>
      <c r="K27" s="540"/>
      <c r="L27" s="540"/>
      <c r="M27" s="540"/>
      <c r="N27" s="540"/>
      <c r="O27" s="540"/>
      <c r="P27" s="540"/>
      <c r="Q27" s="540"/>
      <c r="R27" s="541"/>
      <c r="S27" s="541"/>
      <c r="T27" s="541"/>
      <c r="U27" s="541"/>
      <c r="V27" s="542"/>
      <c r="W27" s="8"/>
      <c r="X27" s="543"/>
      <c r="Y27" s="507" t="str">
        <f>IF(AND($D$7="病棟があります",W27=""),"×","○")</f>
        <v>○</v>
      </c>
      <c r="Z27" s="520"/>
      <c r="AA27" s="152"/>
      <c r="AB27" s="520"/>
      <c r="AC27" s="520"/>
      <c r="AD27" s="520"/>
      <c r="AE27" s="520"/>
      <c r="AF27" s="520"/>
    </row>
    <row r="28" spans="1:32" ht="22.5" customHeight="1" thickBot="1" x14ac:dyDescent="0.2">
      <c r="A28" s="1184"/>
      <c r="B28" s="1185" t="s">
        <v>640</v>
      </c>
      <c r="C28" s="1186"/>
      <c r="D28" s="1081"/>
      <c r="E28" s="1082"/>
      <c r="F28" s="1082"/>
      <c r="G28" s="1082"/>
      <c r="H28" s="1082"/>
      <c r="I28" s="1082"/>
      <c r="J28" s="1082"/>
      <c r="K28" s="1082"/>
      <c r="L28" s="1082"/>
      <c r="M28" s="1082"/>
      <c r="N28" s="1082"/>
      <c r="O28" s="1082"/>
      <c r="P28" s="1082"/>
      <c r="Q28" s="1082"/>
      <c r="R28" s="1082"/>
      <c r="S28" s="1082"/>
      <c r="T28" s="1082"/>
      <c r="U28" s="1082"/>
      <c r="V28" s="1082"/>
      <c r="W28" s="1187"/>
      <c r="X28" s="544"/>
      <c r="Y28" s="507" t="str">
        <f>IF(AND($W$27="はい",D28=""),"×","○")</f>
        <v>○</v>
      </c>
      <c r="AA28" s="152"/>
    </row>
    <row r="29" spans="1:32" ht="22.5" customHeight="1" thickBot="1" x14ac:dyDescent="0.2">
      <c r="A29" s="1184"/>
      <c r="B29" s="545" t="s">
        <v>229</v>
      </c>
      <c r="C29" s="514" t="s">
        <v>641</v>
      </c>
      <c r="D29" s="1166"/>
      <c r="E29" s="1167"/>
      <c r="F29" s="1167"/>
      <c r="G29" s="1168"/>
      <c r="H29" s="1169" t="s">
        <v>642</v>
      </c>
      <c r="I29" s="1170"/>
      <c r="J29" s="1171"/>
      <c r="K29" s="1172"/>
      <c r="L29" s="1171"/>
      <c r="M29" s="1172"/>
      <c r="N29" s="1099"/>
      <c r="O29" s="1099"/>
      <c r="P29" s="1182" t="s">
        <v>652</v>
      </c>
      <c r="Q29" s="1183"/>
      <c r="R29" s="1160"/>
      <c r="S29" s="1161"/>
      <c r="T29" s="1161"/>
      <c r="U29" s="1161"/>
      <c r="V29" s="1161"/>
      <c r="W29" s="1162"/>
      <c r="AA29" s="152"/>
    </row>
    <row r="30" spans="1:32" ht="22.5" customHeight="1" thickBot="1" x14ac:dyDescent="0.2">
      <c r="A30" s="1184"/>
      <c r="B30" s="546" t="s">
        <v>653</v>
      </c>
      <c r="C30" s="547" t="s">
        <v>584</v>
      </c>
      <c r="D30" s="1163"/>
      <c r="E30" s="1164"/>
      <c r="F30" s="1164"/>
      <c r="G30" s="1164"/>
      <c r="H30" s="1164"/>
      <c r="I30" s="1165"/>
      <c r="J30" s="1173" t="s">
        <v>585</v>
      </c>
      <c r="K30" s="1173"/>
      <c r="L30" s="1178"/>
      <c r="M30" s="1179"/>
      <c r="N30" s="1179"/>
      <c r="O30" s="1179"/>
      <c r="P30" s="1179"/>
      <c r="Q30" s="1179"/>
      <c r="R30" s="1179"/>
      <c r="S30" s="1179"/>
      <c r="T30" s="1179"/>
      <c r="U30" s="1179"/>
      <c r="V30" s="1179"/>
      <c r="W30" s="1180"/>
      <c r="AA30" s="152"/>
    </row>
    <row r="31" spans="1:32" ht="22.5" customHeight="1" thickBot="1" x14ac:dyDescent="0.2">
      <c r="A31" s="1184">
        <v>11</v>
      </c>
      <c r="B31" s="1188" t="s">
        <v>644</v>
      </c>
      <c r="C31" s="1189"/>
      <c r="D31" s="1190"/>
      <c r="E31" s="1190"/>
      <c r="F31" s="1190"/>
      <c r="G31" s="1190"/>
      <c r="H31" s="1190"/>
      <c r="I31" s="1190"/>
      <c r="J31" s="1190"/>
      <c r="K31" s="1190"/>
      <c r="L31" s="1190"/>
      <c r="M31" s="1190"/>
      <c r="N31" s="1190"/>
      <c r="O31" s="1190"/>
      <c r="P31" s="1190"/>
      <c r="Q31" s="1190"/>
      <c r="R31" s="1190"/>
      <c r="S31" s="1190"/>
      <c r="T31" s="1190"/>
      <c r="U31" s="1190"/>
      <c r="V31" s="1190"/>
      <c r="W31" s="8"/>
      <c r="Y31" s="507" t="str">
        <f>IF(AND($D$7="病棟があります",W31=""),"×","○")</f>
        <v>○</v>
      </c>
      <c r="AA31" s="152"/>
    </row>
    <row r="32" spans="1:32" ht="22.5" customHeight="1" thickBot="1" x14ac:dyDescent="0.2">
      <c r="A32" s="1184"/>
      <c r="B32" s="1185" t="s">
        <v>640</v>
      </c>
      <c r="C32" s="1186"/>
      <c r="D32" s="1081"/>
      <c r="E32" s="1082"/>
      <c r="F32" s="1082"/>
      <c r="G32" s="1082"/>
      <c r="H32" s="1082"/>
      <c r="I32" s="1082"/>
      <c r="J32" s="1082"/>
      <c r="K32" s="1082"/>
      <c r="L32" s="1082"/>
      <c r="M32" s="1082"/>
      <c r="N32" s="1082"/>
      <c r="O32" s="1082"/>
      <c r="P32" s="1082"/>
      <c r="Q32" s="1082"/>
      <c r="R32" s="1082"/>
      <c r="S32" s="1082"/>
      <c r="T32" s="1082"/>
      <c r="U32" s="1082"/>
      <c r="V32" s="1082"/>
      <c r="W32" s="1083"/>
      <c r="Y32" s="507" t="str">
        <f>IF(AND($W$31="はい",D32=""),"×","○")</f>
        <v>○</v>
      </c>
      <c r="AA32" s="152"/>
    </row>
    <row r="33" spans="1:27" ht="22.5" customHeight="1" thickBot="1" x14ac:dyDescent="0.2">
      <c r="A33" s="1184"/>
      <c r="B33" s="545" t="s">
        <v>654</v>
      </c>
      <c r="C33" s="514" t="s">
        <v>641</v>
      </c>
      <c r="D33" s="1166"/>
      <c r="E33" s="1167"/>
      <c r="F33" s="1167"/>
      <c r="G33" s="1168"/>
      <c r="H33" s="1169" t="s">
        <v>642</v>
      </c>
      <c r="I33" s="1170"/>
      <c r="J33" s="1171"/>
      <c r="K33" s="1172"/>
      <c r="L33" s="1171"/>
      <c r="M33" s="1172"/>
      <c r="N33" s="1099"/>
      <c r="O33" s="1099"/>
      <c r="P33" s="1182" t="s">
        <v>652</v>
      </c>
      <c r="Q33" s="1183"/>
      <c r="R33" s="1160"/>
      <c r="S33" s="1161"/>
      <c r="T33" s="1161"/>
      <c r="U33" s="1161"/>
      <c r="V33" s="1161"/>
      <c r="W33" s="1162"/>
      <c r="AA33" s="152"/>
    </row>
    <row r="34" spans="1:27" ht="22.5" customHeight="1" thickBot="1" x14ac:dyDescent="0.2">
      <c r="A34" s="1184"/>
      <c r="B34" s="546" t="s">
        <v>653</v>
      </c>
      <c r="C34" s="547" t="s">
        <v>584</v>
      </c>
      <c r="D34" s="1192"/>
      <c r="E34" s="1193"/>
      <c r="F34" s="1193"/>
      <c r="G34" s="1193"/>
      <c r="H34" s="1193"/>
      <c r="I34" s="1194"/>
      <c r="J34" s="1191" t="s">
        <v>585</v>
      </c>
      <c r="K34" s="1191"/>
      <c r="L34" s="1178"/>
      <c r="M34" s="1179"/>
      <c r="N34" s="1179"/>
      <c r="O34" s="1179"/>
      <c r="P34" s="1179"/>
      <c r="Q34" s="1179"/>
      <c r="R34" s="1179"/>
      <c r="S34" s="1179"/>
      <c r="T34" s="1179"/>
      <c r="U34" s="1179"/>
      <c r="V34" s="1179"/>
      <c r="W34" s="1180"/>
      <c r="AA34" s="152"/>
    </row>
    <row r="35" spans="1:27" ht="18" customHeight="1" thickBot="1" x14ac:dyDescent="0.2">
      <c r="A35" s="1181">
        <v>12</v>
      </c>
      <c r="B35" s="1146" t="s">
        <v>655</v>
      </c>
      <c r="C35" s="1202" t="s">
        <v>656</v>
      </c>
      <c r="D35" s="1203"/>
      <c r="E35" s="1204"/>
      <c r="F35" s="1204"/>
      <c r="G35" s="1204"/>
      <c r="H35" s="1204"/>
      <c r="I35" s="1204"/>
      <c r="J35" s="1204"/>
      <c r="K35" s="1204"/>
      <c r="L35" s="1204"/>
      <c r="M35" s="1204"/>
      <c r="N35" s="1204"/>
      <c r="O35" s="1204"/>
      <c r="P35" s="1204"/>
      <c r="Q35" s="1204"/>
      <c r="R35" s="1204"/>
      <c r="S35" s="1204"/>
      <c r="T35" s="1204"/>
      <c r="U35" s="1204"/>
      <c r="V35" s="1204"/>
      <c r="W35" s="1205"/>
      <c r="AA35" s="152"/>
    </row>
    <row r="36" spans="1:27" ht="42" customHeight="1" thickBot="1" x14ac:dyDescent="0.2">
      <c r="A36" s="1181"/>
      <c r="B36" s="1148"/>
      <c r="C36" s="1206"/>
      <c r="D36" s="1206"/>
      <c r="E36" s="1206"/>
      <c r="F36" s="1206"/>
      <c r="G36" s="1206"/>
      <c r="H36" s="1206"/>
      <c r="I36" s="1206"/>
      <c r="J36" s="1206"/>
      <c r="K36" s="1206"/>
      <c r="L36" s="1206"/>
      <c r="M36" s="1206"/>
      <c r="N36" s="1206"/>
      <c r="O36" s="1206"/>
      <c r="P36" s="1206"/>
      <c r="Q36" s="1206"/>
      <c r="R36" s="1206"/>
      <c r="S36" s="1206"/>
      <c r="T36" s="1206"/>
      <c r="U36" s="1206"/>
      <c r="V36" s="1206"/>
      <c r="W36" s="1206"/>
      <c r="Y36" s="507" t="str">
        <f>IF(AND($D$7="病棟があります",C36=""),"×","○")</f>
        <v>○</v>
      </c>
      <c r="AA36" s="152"/>
    </row>
    <row r="37" spans="1:27" ht="18" customHeight="1" thickBot="1" x14ac:dyDescent="0.2">
      <c r="A37" s="1195">
        <v>13</v>
      </c>
      <c r="B37" s="1146" t="s">
        <v>657</v>
      </c>
      <c r="C37" s="1197" t="s">
        <v>658</v>
      </c>
      <c r="D37" s="1198"/>
      <c r="E37" s="1198"/>
      <c r="F37" s="1198"/>
      <c r="G37" s="1198"/>
      <c r="H37" s="1198"/>
      <c r="I37" s="1198"/>
      <c r="J37" s="1198"/>
      <c r="K37" s="1198"/>
      <c r="L37" s="1198"/>
      <c r="M37" s="1198"/>
      <c r="N37" s="1198"/>
      <c r="O37" s="1198"/>
      <c r="P37" s="1198"/>
      <c r="Q37" s="1198"/>
      <c r="R37" s="1198"/>
      <c r="S37" s="1198"/>
      <c r="T37" s="1198"/>
      <c r="U37" s="1198"/>
      <c r="V37" s="1198"/>
      <c r="W37" s="1199"/>
      <c r="AA37" s="152"/>
    </row>
    <row r="38" spans="1:27" ht="42" customHeight="1" thickBot="1" x14ac:dyDescent="0.2">
      <c r="A38" s="1196"/>
      <c r="B38" s="1148"/>
      <c r="C38" s="1200"/>
      <c r="D38" s="1201"/>
      <c r="E38" s="1201"/>
      <c r="F38" s="1201"/>
      <c r="G38" s="1201"/>
      <c r="H38" s="1201"/>
      <c r="I38" s="1201"/>
      <c r="J38" s="1201"/>
      <c r="K38" s="1201"/>
      <c r="L38" s="1201"/>
      <c r="M38" s="1201"/>
      <c r="N38" s="1201"/>
      <c r="O38" s="1201"/>
      <c r="P38" s="1201"/>
      <c r="Q38" s="1201"/>
      <c r="R38" s="1201"/>
      <c r="S38" s="1201"/>
      <c r="T38" s="1201"/>
      <c r="U38" s="1201"/>
      <c r="V38" s="1201"/>
      <c r="W38" s="1201"/>
      <c r="Y38" s="507" t="str">
        <f>IF(AND($D$7="病棟があります",C38=""),"×","○")</f>
        <v>○</v>
      </c>
      <c r="AA38" s="153"/>
    </row>
    <row r="39" spans="1:27" x14ac:dyDescent="0.15">
      <c r="X39" s="202" t="s">
        <v>184</v>
      </c>
    </row>
  </sheetData>
  <sheetProtection selectLockedCells="1"/>
  <mergeCells count="75">
    <mergeCell ref="A37:A38"/>
    <mergeCell ref="B37:B38"/>
    <mergeCell ref="C37:W37"/>
    <mergeCell ref="C38:W38"/>
    <mergeCell ref="A35:A36"/>
    <mergeCell ref="B35:B36"/>
    <mergeCell ref="C35:W35"/>
    <mergeCell ref="C36:W36"/>
    <mergeCell ref="A31:A34"/>
    <mergeCell ref="B31:V31"/>
    <mergeCell ref="J34:K34"/>
    <mergeCell ref="L34:W34"/>
    <mergeCell ref="B32:C32"/>
    <mergeCell ref="D32:W32"/>
    <mergeCell ref="D34:I34"/>
    <mergeCell ref="A1:W1"/>
    <mergeCell ref="N4:W4"/>
    <mergeCell ref="B9:C9"/>
    <mergeCell ref="R33:W33"/>
    <mergeCell ref="L30:W30"/>
    <mergeCell ref="L29:M29"/>
    <mergeCell ref="H29:I29"/>
    <mergeCell ref="A16:A26"/>
    <mergeCell ref="C20:D20"/>
    <mergeCell ref="P33:Q33"/>
    <mergeCell ref="A27:A30"/>
    <mergeCell ref="B28:C28"/>
    <mergeCell ref="D28:W28"/>
    <mergeCell ref="J29:K29"/>
    <mergeCell ref="P29:Q29"/>
    <mergeCell ref="N29:O29"/>
    <mergeCell ref="B16:B26"/>
    <mergeCell ref="C16:D16"/>
    <mergeCell ref="R29:W29"/>
    <mergeCell ref="D30:I30"/>
    <mergeCell ref="D33:G33"/>
    <mergeCell ref="H33:I33"/>
    <mergeCell ref="J33:K33"/>
    <mergeCell ref="L33:M33"/>
    <mergeCell ref="N33:O33"/>
    <mergeCell ref="D29:G29"/>
    <mergeCell ref="J30:K30"/>
    <mergeCell ref="G17:P17"/>
    <mergeCell ref="G18:P18"/>
    <mergeCell ref="G19:P19"/>
    <mergeCell ref="C17:D17"/>
    <mergeCell ref="G16:P16"/>
    <mergeCell ref="A2:V2"/>
    <mergeCell ref="B15:C15"/>
    <mergeCell ref="D15:W15"/>
    <mergeCell ref="B7:C7"/>
    <mergeCell ref="B8:C8"/>
    <mergeCell ref="B10:C10"/>
    <mergeCell ref="A12:A13"/>
    <mergeCell ref="B11:C11"/>
    <mergeCell ref="B12:C13"/>
    <mergeCell ref="E12:W12"/>
    <mergeCell ref="E13:W13"/>
    <mergeCell ref="B14:C14"/>
    <mergeCell ref="Y2:Y6"/>
    <mergeCell ref="G26:P26"/>
    <mergeCell ref="C26:D26"/>
    <mergeCell ref="G21:P21"/>
    <mergeCell ref="G22:P22"/>
    <mergeCell ref="G24:P24"/>
    <mergeCell ref="C24:D24"/>
    <mergeCell ref="C25:D25"/>
    <mergeCell ref="G25:P25"/>
    <mergeCell ref="C19:D19"/>
    <mergeCell ref="C18:D18"/>
    <mergeCell ref="G23:P23"/>
    <mergeCell ref="C21:D21"/>
    <mergeCell ref="C22:D22"/>
    <mergeCell ref="C23:D23"/>
    <mergeCell ref="G20:P20"/>
  </mergeCells>
  <phoneticPr fontId="28"/>
  <conditionalFormatting sqref="Y1:Y2">
    <cfRule type="cellIs" dxfId="24" priority="9" stopIfTrue="1" operator="equal">
      <formula>"未入力あり"</formula>
    </cfRule>
  </conditionalFormatting>
  <conditionalFormatting sqref="Y7">
    <cfRule type="cellIs" dxfId="23" priority="8" operator="equal">
      <formula>"未入力あり"</formula>
    </cfRule>
  </conditionalFormatting>
  <conditionalFormatting sqref="Y9:Y26 Y29:Y30 Y33:Y35 Y37 Y39:Y1048576">
    <cfRule type="cellIs" dxfId="22" priority="25" stopIfTrue="1" operator="equal">
      <formula>"未入力あり"</formula>
    </cfRule>
  </conditionalFormatting>
  <dataValidations xWindow="658" yWindow="783" count="10">
    <dataValidation allowBlank="1" showInputMessage="1" showErrorMessage="1" prompt="表紙の病院名を反映" sqref="N4:W4" xr:uid="{00000000-0002-0000-0A00-000000000000}"/>
    <dataValidation type="whole" imeMode="disabled" operator="greaterThanOrEqual" allowBlank="1" showInputMessage="1" showErrorMessage="1" error="整数で入力してください" prompt="整数で入力" sqref="D11 Q17:Q26 E17:E26" xr:uid="{00000000-0002-0000-0A00-000001000000}">
      <formula1>0</formula1>
    </dataValidation>
    <dataValidation type="list" allowBlank="1" showInputMessage="1" showErrorMessage="1" sqref="D10" xr:uid="{00000000-0002-0000-0A00-000002000000}">
      <formula1>"院内独立型,院内病棟型"</formula1>
    </dataValidation>
    <dataValidation type="list" allowBlank="1" showInputMessage="1" showErrorMessage="1" sqref="D8" xr:uid="{00000000-0002-0000-0A00-000003000000}">
      <formula1>"届け出て受理されている,届け出ていない"</formula1>
    </dataValidation>
    <dataValidation type="list" allowBlank="1" showInputMessage="1" showErrorMessage="1" sqref="W31 W27 D14" xr:uid="{00000000-0002-0000-0A00-000004000000}">
      <formula1>"はい,いいえ"</formula1>
    </dataValidation>
    <dataValidation type="list" allowBlank="1" showInputMessage="1" showErrorMessage="1" sqref="D7" xr:uid="{00000000-0002-0000-0A00-000005000000}">
      <formula1>"病棟があります,病棟がありません"</formula1>
    </dataValidation>
    <dataValidation type="list" allowBlank="1" showInputMessage="1" showErrorMessage="1" sqref="D9" xr:uid="{00000000-0002-0000-0A00-000006000000}">
      <formula1>"可,否"</formula1>
    </dataValidation>
    <dataValidation type="custom" imeMode="disabled" allowBlank="1" showInputMessage="1" showErrorMessage="1" error="半角で入力してください" prompt="アドレスは、手入力せずにホームページからコピーしてください" sqref="E13:W13 L30:W30 L34:W34" xr:uid="{00000000-0002-0000-0A00-000007000000}">
      <formula1>LEN(E13)=LENB(E13)</formula1>
    </dataValidation>
    <dataValidation type="custom" imeMode="disabled" allowBlank="1" showInputMessage="1" showErrorMessage="1" error="半角で入力してください" prompt="電話番号はハイフン「-」を含め、半角で入力_x000a_XXX-XXXX-XXXX" sqref="R29:W29 D29:G29 R33:W33 D33:G33" xr:uid="{00000000-0002-0000-0A00-000008000000}">
      <formula1>LEN(D29)=LENB(D29)</formula1>
    </dataValidation>
    <dataValidation imeMode="disabled" allowBlank="1" showInputMessage="1" showErrorMessage="1" prompt="内線番号を半角で入力" sqref="J29:O29 J33:O33" xr:uid="{00000000-0002-0000-0A00-000009000000}"/>
  </dataValidations>
  <printOptions horizontalCentered="1"/>
  <pageMargins left="0.39370078740157483" right="0.39370078740157483" top="0.59055118110236227" bottom="0.59055118110236227" header="0.31496062992125984" footer="0.27559055118110237"/>
  <pageSetup paperSize="9" scale="53" fitToHeight="0" orientation="portrait" r:id="rId1"/>
  <headerFooter scaleWithDoc="0" alignWithMargins="0">
    <oddFooter>&amp;C&amp;P/&amp;N&amp;R&amp;A</oddFooter>
  </headerFooter>
  <rowBreaks count="1" manualBreakCount="1">
    <brk id="26"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pageSetUpPr fitToPage="1"/>
  </sheetPr>
  <dimension ref="A1:AQ74"/>
  <sheetViews>
    <sheetView view="pageBreakPreview" zoomScaleNormal="100" zoomScaleSheetLayoutView="100" workbookViewId="0">
      <selection activeCell="G24" sqref="G24:H24"/>
    </sheetView>
  </sheetViews>
  <sheetFormatPr defaultColWidth="9" defaultRowHeight="13.5" x14ac:dyDescent="0.15"/>
  <cols>
    <col min="1" max="1" width="15.625" customWidth="1"/>
    <col min="2" max="2" width="30.625" customWidth="1"/>
    <col min="3" max="3" width="18.625" customWidth="1"/>
    <col min="4" max="6" width="15.625" customWidth="1"/>
    <col min="7" max="7" width="34.375" customWidth="1"/>
    <col min="8" max="8" width="6.25" customWidth="1"/>
    <col min="9" max="9" width="1.875" customWidth="1"/>
    <col min="10" max="10" width="3.375" style="118" hidden="1" customWidth="1"/>
    <col min="11" max="11" width="2.625" style="118" hidden="1" customWidth="1"/>
    <col min="12" max="12" width="80.625" style="119" customWidth="1"/>
    <col min="15" max="17" width="5.625" customWidth="1"/>
  </cols>
  <sheetData>
    <row r="1" spans="1:43" ht="39.75" customHeight="1" thickBot="1" x14ac:dyDescent="0.2">
      <c r="A1" s="1228" t="s">
        <v>659</v>
      </c>
      <c r="B1" s="1228"/>
      <c r="C1" s="1228"/>
      <c r="D1" s="1228"/>
      <c r="E1" s="1228"/>
      <c r="F1" s="1228"/>
      <c r="G1" s="1228"/>
      <c r="H1" s="548"/>
      <c r="K1" s="549"/>
    </row>
    <row r="2" spans="1:43" s="430" customFormat="1" ht="24.95" customHeight="1" thickTop="1" thickBot="1" x14ac:dyDescent="0.2">
      <c r="A2" s="977" t="s">
        <v>948</v>
      </c>
      <c r="B2" s="977"/>
      <c r="C2" s="977"/>
      <c r="D2" s="977"/>
      <c r="E2" s="977"/>
      <c r="F2" s="1229"/>
      <c r="G2" s="116" t="str">
        <f>IF(COUNTIF(J7:K73,"×")=0,"入力済","未入力あり")</f>
        <v>入力済</v>
      </c>
      <c r="H2" s="192"/>
      <c r="I2" s="192"/>
      <c r="J2" s="550"/>
      <c r="K2" s="549"/>
      <c r="L2" s="432"/>
      <c r="M2"/>
      <c r="N2"/>
      <c r="O2"/>
      <c r="P2"/>
      <c r="Q2"/>
    </row>
    <row r="3" spans="1:43" ht="5.0999999999999996" customHeight="1" thickTop="1" x14ac:dyDescent="0.15">
      <c r="J3" s="550"/>
      <c r="K3" s="549"/>
    </row>
    <row r="4" spans="1:43" ht="20.100000000000001" customHeight="1" x14ac:dyDescent="0.15">
      <c r="B4" s="551"/>
      <c r="C4" s="551"/>
      <c r="D4" s="551"/>
      <c r="E4" s="441" t="s">
        <v>559</v>
      </c>
      <c r="F4" s="1235" t="str">
        <f>表紙!E3</f>
        <v>大阪母子医療センター</v>
      </c>
      <c r="G4" s="1236"/>
      <c r="H4" s="1237"/>
      <c r="I4" s="551"/>
      <c r="J4" s="550"/>
      <c r="K4" s="549"/>
      <c r="L4" s="122" t="s">
        <v>186</v>
      </c>
    </row>
    <row r="5" spans="1:43" ht="15" customHeight="1" x14ac:dyDescent="0.15">
      <c r="A5" s="551"/>
      <c r="B5" s="551"/>
      <c r="C5" s="551"/>
      <c r="D5" s="551"/>
      <c r="E5" s="445" t="s">
        <v>1172</v>
      </c>
      <c r="F5" s="483" t="s">
        <v>1182</v>
      </c>
      <c r="G5" s="498"/>
      <c r="H5" s="498"/>
      <c r="I5" s="551"/>
      <c r="J5" s="550"/>
      <c r="K5" s="549"/>
      <c r="L5" s="151"/>
    </row>
    <row r="6" spans="1:43" ht="15" thickBot="1" x14ac:dyDescent="0.2">
      <c r="A6" s="552" t="s">
        <v>660</v>
      </c>
      <c r="B6" s="552"/>
      <c r="C6" s="552"/>
      <c r="D6" s="552"/>
      <c r="E6" s="552"/>
      <c r="F6" s="552"/>
      <c r="G6" s="552"/>
      <c r="H6" s="552"/>
      <c r="I6" s="552"/>
      <c r="J6" s="550"/>
      <c r="K6" s="549"/>
      <c r="L6" s="151"/>
      <c r="M6" s="552"/>
      <c r="N6" s="552"/>
      <c r="O6" s="552"/>
      <c r="P6" s="552"/>
      <c r="Q6" s="552"/>
      <c r="R6" s="552"/>
      <c r="S6" s="552"/>
      <c r="T6" s="552"/>
      <c r="U6" s="552"/>
      <c r="V6" s="552"/>
      <c r="W6" s="552"/>
      <c r="X6" s="552"/>
      <c r="Y6" s="552"/>
      <c r="Z6" s="552"/>
    </row>
    <row r="7" spans="1:43" ht="18" customHeight="1" thickBot="1" x14ac:dyDescent="0.2">
      <c r="A7" s="553" t="s">
        <v>661</v>
      </c>
      <c r="B7" s="554" t="s">
        <v>662</v>
      </c>
      <c r="C7" s="1215" t="s">
        <v>1315</v>
      </c>
      <c r="D7" s="1216"/>
      <c r="E7" s="555" t="s">
        <v>663</v>
      </c>
      <c r="F7" s="1207" t="s">
        <v>1316</v>
      </c>
      <c r="G7" s="1208"/>
      <c r="H7" s="1209"/>
      <c r="I7" s="552"/>
      <c r="J7" s="556" t="str">
        <f>IF(AND(C7&lt;&gt;"",F7&lt;&gt;""),"○","×")</f>
        <v>○</v>
      </c>
      <c r="K7" s="549"/>
      <c r="L7" s="151"/>
      <c r="S7" s="552"/>
      <c r="T7" s="552"/>
      <c r="U7" s="552"/>
      <c r="V7" s="552"/>
      <c r="W7" s="552"/>
      <c r="X7" s="552"/>
      <c r="Y7" s="552"/>
      <c r="Z7" s="552"/>
      <c r="AA7" s="552"/>
      <c r="AB7" s="552"/>
      <c r="AF7" s="552"/>
      <c r="AG7" s="552"/>
      <c r="AH7" s="552"/>
      <c r="AI7" s="552"/>
      <c r="AJ7" s="552"/>
      <c r="AK7" s="552"/>
      <c r="AL7" s="552"/>
      <c r="AM7" s="552"/>
      <c r="AN7" s="552"/>
      <c r="AO7" s="552"/>
      <c r="AP7" s="552"/>
      <c r="AQ7" s="552"/>
    </row>
    <row r="8" spans="1:43" ht="5.0999999999999996" customHeight="1" x14ac:dyDescent="0.15">
      <c r="A8" s="496"/>
      <c r="B8" s="496"/>
      <c r="C8" s="496"/>
      <c r="D8" s="557"/>
      <c r="E8" s="557"/>
      <c r="F8" s="557"/>
      <c r="G8" s="496"/>
      <c r="H8" s="496"/>
      <c r="I8" s="552"/>
      <c r="J8" s="558"/>
      <c r="K8" s="549"/>
      <c r="L8" s="151"/>
      <c r="S8" s="496"/>
      <c r="T8" s="496"/>
      <c r="U8" s="496"/>
      <c r="V8" s="496"/>
      <c r="W8" s="496"/>
      <c r="X8" s="496"/>
      <c r="Y8" s="496"/>
      <c r="Z8" s="496"/>
    </row>
    <row r="9" spans="1:43" ht="13.5" customHeight="1" x14ac:dyDescent="0.15">
      <c r="A9" s="1213" t="s">
        <v>664</v>
      </c>
      <c r="B9" s="1213" t="s">
        <v>665</v>
      </c>
      <c r="C9" s="1213" t="s">
        <v>666</v>
      </c>
      <c r="D9" s="1233" t="s">
        <v>667</v>
      </c>
      <c r="E9" s="1234"/>
      <c r="F9" s="1234"/>
      <c r="G9" s="1210" t="s">
        <v>668</v>
      </c>
      <c r="H9" s="1211"/>
      <c r="I9" s="552"/>
      <c r="J9" s="558"/>
      <c r="K9" s="549"/>
      <c r="L9" s="151"/>
      <c r="S9" s="496"/>
      <c r="T9" s="496"/>
      <c r="U9" s="496"/>
      <c r="V9" s="496"/>
      <c r="W9" s="496"/>
      <c r="X9" s="496"/>
      <c r="Y9" s="496"/>
      <c r="Z9" s="559"/>
    </row>
    <row r="10" spans="1:43" ht="15" thickBot="1" x14ac:dyDescent="0.2">
      <c r="A10" s="1232"/>
      <c r="B10" s="1214"/>
      <c r="C10" s="1214"/>
      <c r="D10" s="560" t="s">
        <v>669</v>
      </c>
      <c r="E10" s="561" t="s">
        <v>239</v>
      </c>
      <c r="F10" s="562" t="s">
        <v>670</v>
      </c>
      <c r="G10" s="1217" t="s">
        <v>671</v>
      </c>
      <c r="H10" s="1218"/>
      <c r="I10" s="552"/>
      <c r="J10" s="558"/>
      <c r="K10" s="549"/>
      <c r="L10" s="151"/>
      <c r="S10" s="496"/>
      <c r="T10" s="496"/>
      <c r="U10" s="496"/>
      <c r="V10" s="496"/>
      <c r="W10" s="496"/>
      <c r="X10" s="496"/>
      <c r="Y10" s="496"/>
      <c r="Z10" s="563"/>
    </row>
    <row r="11" spans="1:43" ht="18" customHeight="1" thickBot="1" x14ac:dyDescent="0.2">
      <c r="A11" s="44" t="s">
        <v>1317</v>
      </c>
      <c r="B11" s="44" t="s">
        <v>1317</v>
      </c>
      <c r="C11" s="44" t="s">
        <v>1318</v>
      </c>
      <c r="D11" s="44" t="s">
        <v>1318</v>
      </c>
      <c r="E11" s="44" t="s">
        <v>1317</v>
      </c>
      <c r="F11" s="44" t="s">
        <v>1317</v>
      </c>
      <c r="G11" s="1219" t="s">
        <v>1317</v>
      </c>
      <c r="H11" s="1220"/>
      <c r="I11" s="552"/>
      <c r="J11" s="556" t="str">
        <f>IF(AND(A11&lt;&gt;"",G11&lt;&gt;"",E11&lt;&gt;"",F11&lt;&gt;"",C11&lt;&gt;"",B11&lt;&gt;"",D11&lt;&gt;""),"○","×")</f>
        <v>○</v>
      </c>
      <c r="K11" s="549"/>
      <c r="L11" s="151"/>
      <c r="S11" s="496"/>
      <c r="T11" s="496"/>
      <c r="U11" s="496"/>
      <c r="V11" s="496"/>
      <c r="W11" s="496"/>
      <c r="X11" s="496"/>
      <c r="Y11" s="496"/>
      <c r="Z11" s="563"/>
    </row>
    <row r="12" spans="1:43" ht="15" customHeight="1" x14ac:dyDescent="0.15">
      <c r="A12" s="564" t="s">
        <v>672</v>
      </c>
      <c r="B12" s="551"/>
      <c r="C12" s="551"/>
      <c r="D12" s="551"/>
      <c r="E12" s="551"/>
      <c r="F12" s="551"/>
      <c r="G12" s="551"/>
      <c r="H12" s="551"/>
      <c r="I12" s="551"/>
      <c r="J12" s="1212"/>
      <c r="K12" s="549"/>
      <c r="L12" s="151"/>
    </row>
    <row r="13" spans="1:43" ht="15" customHeight="1" x14ac:dyDescent="0.15">
      <c r="A13" s="565" t="s">
        <v>673</v>
      </c>
      <c r="B13" s="551"/>
      <c r="C13" s="551"/>
      <c r="D13" s="551"/>
      <c r="E13" s="551"/>
      <c r="F13" s="551"/>
      <c r="G13" s="551"/>
      <c r="H13" s="551"/>
      <c r="I13" s="551"/>
      <c r="J13" s="1212"/>
      <c r="K13" s="549"/>
      <c r="L13" s="151"/>
    </row>
    <row r="14" spans="1:43" ht="15" customHeight="1" x14ac:dyDescent="0.15">
      <c r="A14" s="551"/>
      <c r="B14" s="551"/>
      <c r="C14" s="551"/>
      <c r="D14" s="551"/>
      <c r="E14" s="551"/>
      <c r="F14" s="551"/>
      <c r="G14" s="551"/>
      <c r="H14" s="551"/>
      <c r="I14" s="551"/>
      <c r="J14" s="1212"/>
      <c r="K14" s="549"/>
      <c r="L14" s="151"/>
    </row>
    <row r="15" spans="1:43" ht="20.100000000000001" customHeight="1" x14ac:dyDescent="0.15">
      <c r="A15" s="439" t="s">
        <v>91</v>
      </c>
      <c r="B15" s="439"/>
      <c r="C15" s="439"/>
      <c r="D15" s="439"/>
      <c r="E15" s="439"/>
      <c r="F15" s="439"/>
      <c r="G15" s="439"/>
      <c r="H15" s="439"/>
      <c r="J15" s="1212"/>
      <c r="L15" s="151"/>
    </row>
    <row r="16" spans="1:43" ht="5.0999999999999996" customHeight="1" thickBot="1" x14ac:dyDescent="0.2">
      <c r="A16" s="566"/>
      <c r="B16" s="1226" t="s">
        <v>674</v>
      </c>
      <c r="C16" s="566"/>
      <c r="D16" s="566"/>
      <c r="E16" s="566"/>
      <c r="F16" s="566"/>
      <c r="G16" s="566"/>
      <c r="H16" s="566"/>
      <c r="I16" s="551"/>
      <c r="J16" s="549"/>
      <c r="K16" s="549"/>
      <c r="L16" s="151"/>
    </row>
    <row r="17" spans="1:12" ht="30" customHeight="1" thickBot="1" x14ac:dyDescent="0.2">
      <c r="A17" s="567" t="str">
        <f>'別紙1（各種小児がんの情報）'!E10</f>
        <v>○</v>
      </c>
      <c r="B17" s="1226"/>
      <c r="C17" s="568" t="s">
        <v>675</v>
      </c>
      <c r="D17" s="12" t="s">
        <v>1319</v>
      </c>
      <c r="E17" s="1230" t="s">
        <v>1183</v>
      </c>
      <c r="F17" s="1231"/>
      <c r="G17" s="20">
        <v>0</v>
      </c>
      <c r="H17" s="569" t="s">
        <v>676</v>
      </c>
      <c r="I17" s="551"/>
      <c r="J17" s="556" t="str">
        <f>IF(AND(D17&lt;&gt;""),"○","×")</f>
        <v>○</v>
      </c>
      <c r="K17" s="210" t="str">
        <f>IF(AND($D$17="対応可",G17=""),"×","○")</f>
        <v>○</v>
      </c>
      <c r="L17" s="151"/>
    </row>
    <row r="18" spans="1:12" ht="5.0999999999999996" customHeight="1" x14ac:dyDescent="0.15">
      <c r="A18" s="566"/>
      <c r="B18" s="1227"/>
      <c r="C18" s="566"/>
      <c r="D18" s="566"/>
      <c r="E18" s="566"/>
      <c r="F18" s="566"/>
      <c r="G18" s="566"/>
      <c r="H18" s="566"/>
      <c r="I18" s="551"/>
      <c r="J18" s="549"/>
      <c r="K18" s="549"/>
      <c r="L18" s="151"/>
    </row>
    <row r="19" spans="1:12" ht="15" customHeight="1" x14ac:dyDescent="0.15">
      <c r="A19" s="966" t="s">
        <v>677</v>
      </c>
      <c r="B19" s="1222" t="s">
        <v>678</v>
      </c>
      <c r="C19" s="1224" t="s">
        <v>679</v>
      </c>
      <c r="D19" s="1238" t="s">
        <v>680</v>
      </c>
      <c r="E19" s="1239"/>
      <c r="F19" s="1239"/>
      <c r="G19" s="1239"/>
      <c r="H19" s="1240"/>
      <c r="I19" s="551"/>
      <c r="J19" s="549"/>
      <c r="K19" s="549"/>
      <c r="L19" s="151"/>
    </row>
    <row r="20" spans="1:12" ht="15" customHeight="1" thickBot="1" x14ac:dyDescent="0.2">
      <c r="A20" s="1221"/>
      <c r="B20" s="1223"/>
      <c r="C20" s="1225"/>
      <c r="D20" s="570" t="s">
        <v>567</v>
      </c>
      <c r="E20" s="570" t="s">
        <v>681</v>
      </c>
      <c r="F20" s="571" t="s">
        <v>569</v>
      </c>
      <c r="G20" s="1241" t="s">
        <v>682</v>
      </c>
      <c r="H20" s="1242"/>
      <c r="I20" s="551"/>
      <c r="J20" s="549"/>
      <c r="K20" s="549"/>
      <c r="L20" s="151"/>
    </row>
    <row r="21" spans="1:12" ht="20.100000000000001" customHeight="1" thickBot="1" x14ac:dyDescent="0.2">
      <c r="A21" s="572" t="s">
        <v>683</v>
      </c>
      <c r="B21" s="13" t="s">
        <v>1320</v>
      </c>
      <c r="C21" s="11" t="s">
        <v>1322</v>
      </c>
      <c r="D21" s="11" t="s">
        <v>1322</v>
      </c>
      <c r="E21" s="11" t="s">
        <v>1323</v>
      </c>
      <c r="F21" s="11" t="s">
        <v>1323</v>
      </c>
      <c r="G21" s="1243"/>
      <c r="H21" s="1244"/>
      <c r="I21" s="551"/>
      <c r="J21" s="573" t="str">
        <f>IF(AND(D17="対応可",OR(B21="",D21="",E21="",F21="",C21="")),"×","○")</f>
        <v>○</v>
      </c>
      <c r="K21" s="549"/>
      <c r="L21" s="151"/>
    </row>
    <row r="22" spans="1:12" ht="20.100000000000001" customHeight="1" thickBot="1" x14ac:dyDescent="0.2">
      <c r="A22" s="572" t="s">
        <v>684</v>
      </c>
      <c r="B22" s="13" t="s">
        <v>1321</v>
      </c>
      <c r="C22" s="11" t="s">
        <v>1322</v>
      </c>
      <c r="D22" s="11" t="s">
        <v>1323</v>
      </c>
      <c r="E22" s="11" t="s">
        <v>1322</v>
      </c>
      <c r="F22" s="11" t="s">
        <v>1322</v>
      </c>
      <c r="G22" s="1243"/>
      <c r="H22" s="1244"/>
      <c r="I22" s="551"/>
      <c r="J22" s="549"/>
      <c r="K22" s="549"/>
      <c r="L22" s="151"/>
    </row>
    <row r="23" spans="1:12" ht="20.100000000000001" customHeight="1" thickBot="1" x14ac:dyDescent="0.2">
      <c r="A23" s="572" t="s">
        <v>685</v>
      </c>
      <c r="B23" s="13"/>
      <c r="C23" s="11"/>
      <c r="D23" s="11"/>
      <c r="E23" s="11"/>
      <c r="F23" s="11"/>
      <c r="G23" s="1243"/>
      <c r="H23" s="1244"/>
      <c r="I23" s="551"/>
      <c r="J23" s="549"/>
      <c r="K23" s="549"/>
      <c r="L23" s="151"/>
    </row>
    <row r="24" spans="1:12" ht="20.100000000000001" customHeight="1" thickBot="1" x14ac:dyDescent="0.2">
      <c r="A24" s="572" t="s">
        <v>686</v>
      </c>
      <c r="B24" s="13"/>
      <c r="C24" s="11"/>
      <c r="D24" s="11"/>
      <c r="E24" s="11"/>
      <c r="F24" s="11"/>
      <c r="G24" s="1243"/>
      <c r="H24" s="1244"/>
      <c r="I24" s="551"/>
      <c r="J24" s="549"/>
      <c r="K24" s="549"/>
      <c r="L24" s="151"/>
    </row>
    <row r="25" spans="1:12" ht="20.100000000000001" customHeight="1" thickBot="1" x14ac:dyDescent="0.2">
      <c r="A25" s="574" t="s">
        <v>687</v>
      </c>
      <c r="B25" s="13"/>
      <c r="C25" s="11"/>
      <c r="D25" s="11"/>
      <c r="E25" s="11"/>
      <c r="F25" s="11"/>
      <c r="G25" s="1243"/>
      <c r="H25" s="1244"/>
      <c r="I25" s="551"/>
      <c r="J25" s="549"/>
      <c r="K25" s="549"/>
      <c r="L25" s="151"/>
    </row>
    <row r="26" spans="1:12" ht="9.9499999999999993" customHeight="1" x14ac:dyDescent="0.15">
      <c r="A26" s="551"/>
      <c r="B26" s="551"/>
      <c r="C26" s="551"/>
      <c r="D26" s="551"/>
      <c r="E26" s="551"/>
      <c r="F26" s="551"/>
      <c r="G26" s="551"/>
      <c r="H26" s="551"/>
      <c r="I26" s="551"/>
      <c r="J26" s="549"/>
      <c r="K26" s="549"/>
      <c r="L26" s="151"/>
    </row>
    <row r="27" spans="1:12" ht="20.100000000000001" customHeight="1" x14ac:dyDescent="0.15">
      <c r="A27" s="439" t="s">
        <v>92</v>
      </c>
      <c r="B27" s="439"/>
      <c r="C27" s="439"/>
      <c r="D27" s="439"/>
      <c r="E27" s="439"/>
      <c r="F27" s="439"/>
      <c r="G27" s="439"/>
      <c r="H27" s="439"/>
      <c r="L27" s="151"/>
    </row>
    <row r="28" spans="1:12" ht="5.0999999999999996" customHeight="1" thickBot="1" x14ac:dyDescent="0.2">
      <c r="A28" s="566"/>
      <c r="B28" s="1226" t="s">
        <v>674</v>
      </c>
      <c r="C28" s="566"/>
      <c r="D28" s="566"/>
      <c r="E28" s="566"/>
      <c r="F28" s="566"/>
      <c r="G28" s="566"/>
      <c r="H28" s="566"/>
      <c r="I28" s="551"/>
      <c r="J28" s="549"/>
      <c r="K28" s="549"/>
      <c r="L28" s="151"/>
    </row>
    <row r="29" spans="1:12" ht="30" customHeight="1" thickBot="1" x14ac:dyDescent="0.2">
      <c r="A29" s="567" t="str">
        <f>'別紙1（各種小児がんの情報）'!E30</f>
        <v>○</v>
      </c>
      <c r="B29" s="1226"/>
      <c r="C29" s="568" t="s">
        <v>675</v>
      </c>
      <c r="D29" s="12" t="s">
        <v>1324</v>
      </c>
      <c r="E29" s="1230" t="s">
        <v>1183</v>
      </c>
      <c r="F29" s="1231"/>
      <c r="G29" s="20">
        <v>0</v>
      </c>
      <c r="H29" s="569" t="s">
        <v>676</v>
      </c>
      <c r="I29" s="551"/>
      <c r="J29" s="556" t="str">
        <f>IF(AND(D29&lt;&gt;""),"○","×")</f>
        <v>○</v>
      </c>
      <c r="K29" s="210" t="str">
        <f>IF(AND($D$29="対応可",G29=""),"×","○")</f>
        <v>○</v>
      </c>
      <c r="L29" s="151"/>
    </row>
    <row r="30" spans="1:12" ht="5.0999999999999996" customHeight="1" x14ac:dyDescent="0.15">
      <c r="A30" s="566"/>
      <c r="B30" s="1227"/>
      <c r="C30" s="566"/>
      <c r="D30" s="566"/>
      <c r="E30" s="566"/>
      <c r="F30" s="566"/>
      <c r="G30" s="566"/>
      <c r="H30" s="566"/>
      <c r="I30" s="551"/>
      <c r="J30" s="549"/>
      <c r="K30" s="549"/>
      <c r="L30" s="151"/>
    </row>
    <row r="31" spans="1:12" ht="15" customHeight="1" x14ac:dyDescent="0.15">
      <c r="A31" s="966" t="s">
        <v>677</v>
      </c>
      <c r="B31" s="1222" t="s">
        <v>678</v>
      </c>
      <c r="C31" s="1224" t="s">
        <v>679</v>
      </c>
      <c r="D31" s="1238" t="s">
        <v>680</v>
      </c>
      <c r="E31" s="1239"/>
      <c r="F31" s="1239"/>
      <c r="G31" s="1239"/>
      <c r="H31" s="1240"/>
      <c r="I31" s="551"/>
      <c r="J31" s="549"/>
      <c r="K31" s="549"/>
      <c r="L31" s="151"/>
    </row>
    <row r="32" spans="1:12" ht="15" customHeight="1" thickBot="1" x14ac:dyDescent="0.2">
      <c r="A32" s="1221"/>
      <c r="B32" s="1223"/>
      <c r="C32" s="1225"/>
      <c r="D32" s="570" t="s">
        <v>567</v>
      </c>
      <c r="E32" s="570" t="s">
        <v>681</v>
      </c>
      <c r="F32" s="571" t="s">
        <v>569</v>
      </c>
      <c r="G32" s="1241" t="s">
        <v>682</v>
      </c>
      <c r="H32" s="1242"/>
      <c r="I32" s="551"/>
      <c r="J32" s="549"/>
      <c r="K32" s="549"/>
      <c r="L32" s="151"/>
    </row>
    <row r="33" spans="1:17" ht="20.100000000000001" customHeight="1" thickBot="1" x14ac:dyDescent="0.2">
      <c r="A33" s="572" t="s">
        <v>683</v>
      </c>
      <c r="B33" s="13"/>
      <c r="C33" s="11"/>
      <c r="D33" s="11"/>
      <c r="E33" s="11"/>
      <c r="F33" s="11"/>
      <c r="G33" s="1243"/>
      <c r="H33" s="1244"/>
      <c r="I33" s="551"/>
      <c r="J33" s="573" t="str">
        <f>IF(AND(D29="対応可",OR(B33="",D33="",E33="",F33="",C33="")),"×","○")</f>
        <v>○</v>
      </c>
      <c r="K33" s="549"/>
      <c r="L33" s="151"/>
    </row>
    <row r="34" spans="1:17" ht="20.100000000000001" customHeight="1" thickBot="1" x14ac:dyDescent="0.2">
      <c r="A34" s="572" t="s">
        <v>684</v>
      </c>
      <c r="B34" s="13"/>
      <c r="C34" s="11"/>
      <c r="D34" s="11"/>
      <c r="E34" s="11"/>
      <c r="F34" s="11"/>
      <c r="G34" s="1243"/>
      <c r="H34" s="1244"/>
      <c r="I34" s="551"/>
      <c r="J34" s="549"/>
      <c r="K34" s="549"/>
      <c r="L34" s="151"/>
    </row>
    <row r="35" spans="1:17" ht="20.100000000000001" customHeight="1" thickBot="1" x14ac:dyDescent="0.2">
      <c r="A35" s="572" t="s">
        <v>685</v>
      </c>
      <c r="B35" s="13"/>
      <c r="C35" s="11"/>
      <c r="D35" s="11"/>
      <c r="E35" s="11"/>
      <c r="F35" s="11"/>
      <c r="G35" s="1243"/>
      <c r="H35" s="1244"/>
      <c r="I35" s="551"/>
      <c r="J35" s="549"/>
      <c r="K35" s="549"/>
      <c r="L35" s="151"/>
    </row>
    <row r="36" spans="1:17" ht="20.100000000000001" customHeight="1" thickBot="1" x14ac:dyDescent="0.2">
      <c r="A36" s="572" t="s">
        <v>686</v>
      </c>
      <c r="B36" s="13"/>
      <c r="C36" s="11"/>
      <c r="D36" s="11"/>
      <c r="E36" s="11"/>
      <c r="F36" s="11"/>
      <c r="G36" s="1243"/>
      <c r="H36" s="1244"/>
      <c r="I36" s="551"/>
      <c r="J36" s="549"/>
      <c r="K36" s="549"/>
      <c r="L36" s="151"/>
    </row>
    <row r="37" spans="1:17" ht="20.100000000000001" customHeight="1" thickBot="1" x14ac:dyDescent="0.2">
      <c r="A37" s="574" t="s">
        <v>687</v>
      </c>
      <c r="B37" s="13"/>
      <c r="C37" s="11"/>
      <c r="D37" s="11"/>
      <c r="E37" s="11"/>
      <c r="F37" s="11"/>
      <c r="G37" s="1243"/>
      <c r="H37" s="1244"/>
      <c r="I37" s="551"/>
      <c r="J37" s="549"/>
      <c r="K37" s="549"/>
      <c r="L37" s="151"/>
    </row>
    <row r="38" spans="1:17" s="430" customFormat="1" ht="9.9499999999999993" customHeight="1" x14ac:dyDescent="0.15">
      <c r="A38" s="442"/>
      <c r="B38" s="442"/>
      <c r="C38" s="442"/>
      <c r="D38" s="442"/>
      <c r="E38" s="461"/>
      <c r="F38" s="461"/>
      <c r="G38" s="461"/>
      <c r="H38" s="461"/>
      <c r="I38" s="461"/>
      <c r="J38" s="575"/>
      <c r="K38" s="575"/>
      <c r="L38" s="151"/>
      <c r="M38" s="461"/>
      <c r="N38" s="461"/>
      <c r="O38" s="461"/>
      <c r="P38" s="461"/>
      <c r="Q38" s="461"/>
    </row>
    <row r="39" spans="1:17" ht="20.100000000000001" customHeight="1" x14ac:dyDescent="0.15">
      <c r="A39" s="439" t="s">
        <v>688</v>
      </c>
      <c r="B39" s="439"/>
      <c r="C39" s="439"/>
      <c r="D39" s="439"/>
      <c r="E39" s="439"/>
      <c r="F39" s="439"/>
      <c r="G39" s="439"/>
      <c r="H39" s="439"/>
      <c r="L39" s="151"/>
    </row>
    <row r="40" spans="1:17" ht="5.0999999999999996" customHeight="1" thickBot="1" x14ac:dyDescent="0.2">
      <c r="A40" s="566"/>
      <c r="B40" s="1226" t="s">
        <v>674</v>
      </c>
      <c r="C40" s="566"/>
      <c r="D40" s="566"/>
      <c r="E40" s="566"/>
      <c r="F40" s="566"/>
      <c r="G40" s="566"/>
      <c r="H40" s="566"/>
      <c r="I40" s="551"/>
      <c r="J40" s="549"/>
      <c r="K40" s="549"/>
      <c r="L40" s="151"/>
    </row>
    <row r="41" spans="1:17" ht="30" customHeight="1" thickBot="1" x14ac:dyDescent="0.2">
      <c r="A41" s="567" t="str">
        <f>'別紙1（各種小児がんの情報）'!E50</f>
        <v>○</v>
      </c>
      <c r="B41" s="1226"/>
      <c r="C41" s="568" t="s">
        <v>675</v>
      </c>
      <c r="D41" s="12" t="s">
        <v>1319</v>
      </c>
      <c r="E41" s="1230" t="s">
        <v>1183</v>
      </c>
      <c r="F41" s="1231"/>
      <c r="G41" s="20">
        <v>0</v>
      </c>
      <c r="H41" s="569" t="s">
        <v>676</v>
      </c>
      <c r="I41" s="551"/>
      <c r="J41" s="556" t="str">
        <f>IF(AND(D41&lt;&gt;""),"○","×")</f>
        <v>○</v>
      </c>
      <c r="K41" s="210" t="str">
        <f>IF(AND(D$41="対応可",G41=""),"×","○")</f>
        <v>○</v>
      </c>
      <c r="L41" s="151"/>
    </row>
    <row r="42" spans="1:17" ht="5.0999999999999996" customHeight="1" x14ac:dyDescent="0.15">
      <c r="A42" s="566"/>
      <c r="B42" s="1227"/>
      <c r="C42" s="566"/>
      <c r="D42" s="566"/>
      <c r="E42" s="566"/>
      <c r="F42" s="566"/>
      <c r="G42" s="566"/>
      <c r="H42" s="566"/>
      <c r="I42" s="551"/>
      <c r="J42" s="549"/>
      <c r="K42" s="549"/>
      <c r="L42" s="151"/>
    </row>
    <row r="43" spans="1:17" ht="15" customHeight="1" x14ac:dyDescent="0.15">
      <c r="A43" s="966" t="s">
        <v>677</v>
      </c>
      <c r="B43" s="1222" t="s">
        <v>678</v>
      </c>
      <c r="C43" s="1224" t="s">
        <v>679</v>
      </c>
      <c r="D43" s="1238" t="s">
        <v>680</v>
      </c>
      <c r="E43" s="1239"/>
      <c r="F43" s="1239"/>
      <c r="G43" s="1239"/>
      <c r="H43" s="1240"/>
      <c r="I43" s="551"/>
      <c r="J43" s="549"/>
      <c r="K43" s="549"/>
      <c r="L43" s="151"/>
    </row>
    <row r="44" spans="1:17" ht="15" customHeight="1" thickBot="1" x14ac:dyDescent="0.2">
      <c r="A44" s="1221"/>
      <c r="B44" s="1223"/>
      <c r="C44" s="1225"/>
      <c r="D44" s="570" t="s">
        <v>567</v>
      </c>
      <c r="E44" s="570" t="s">
        <v>681</v>
      </c>
      <c r="F44" s="571" t="s">
        <v>569</v>
      </c>
      <c r="G44" s="1241" t="s">
        <v>682</v>
      </c>
      <c r="H44" s="1242"/>
      <c r="I44" s="551"/>
      <c r="J44" s="549"/>
      <c r="K44" s="549"/>
      <c r="L44" s="151"/>
    </row>
    <row r="45" spans="1:17" ht="20.100000000000001" customHeight="1" thickBot="1" x14ac:dyDescent="0.2">
      <c r="A45" s="572" t="s">
        <v>683</v>
      </c>
      <c r="B45" s="13" t="s">
        <v>1321</v>
      </c>
      <c r="C45" s="11" t="s">
        <v>1322</v>
      </c>
      <c r="D45" s="11" t="s">
        <v>1323</v>
      </c>
      <c r="E45" s="11" t="s">
        <v>1322</v>
      </c>
      <c r="F45" s="11" t="s">
        <v>1323</v>
      </c>
      <c r="G45" s="1243"/>
      <c r="H45" s="1244"/>
      <c r="I45" s="551"/>
      <c r="J45" s="573" t="str">
        <f>IF(AND(D41="対応可",OR(B45="",D45="",E45="",F45="",C45="")),"×","○")</f>
        <v>○</v>
      </c>
      <c r="K45" s="549"/>
      <c r="L45" s="151"/>
    </row>
    <row r="46" spans="1:17" ht="20.100000000000001" customHeight="1" thickBot="1" x14ac:dyDescent="0.2">
      <c r="A46" s="572" t="s">
        <v>684</v>
      </c>
      <c r="B46" s="13"/>
      <c r="C46" s="11"/>
      <c r="D46" s="11"/>
      <c r="E46" s="11"/>
      <c r="F46" s="11"/>
      <c r="G46" s="1243"/>
      <c r="H46" s="1244"/>
      <c r="I46" s="551"/>
      <c r="J46" s="549"/>
      <c r="K46" s="549"/>
      <c r="L46" s="151"/>
    </row>
    <row r="47" spans="1:17" ht="20.100000000000001" customHeight="1" thickBot="1" x14ac:dyDescent="0.2">
      <c r="A47" s="572" t="s">
        <v>685</v>
      </c>
      <c r="B47" s="13"/>
      <c r="C47" s="11"/>
      <c r="D47" s="11"/>
      <c r="E47" s="11"/>
      <c r="F47" s="11"/>
      <c r="G47" s="1243"/>
      <c r="H47" s="1244"/>
      <c r="I47" s="551"/>
      <c r="J47" s="549"/>
      <c r="K47" s="549"/>
      <c r="L47" s="151"/>
    </row>
    <row r="48" spans="1:17" ht="20.100000000000001" customHeight="1" thickBot="1" x14ac:dyDescent="0.2">
      <c r="A48" s="572" t="s">
        <v>686</v>
      </c>
      <c r="B48" s="13"/>
      <c r="C48" s="11"/>
      <c r="D48" s="11"/>
      <c r="E48" s="11"/>
      <c r="F48" s="11"/>
      <c r="G48" s="1243"/>
      <c r="H48" s="1244"/>
      <c r="I48" s="551"/>
      <c r="J48" s="549"/>
      <c r="K48" s="549"/>
      <c r="L48" s="151"/>
    </row>
    <row r="49" spans="1:12" ht="20.100000000000001" customHeight="1" thickBot="1" x14ac:dyDescent="0.2">
      <c r="A49" s="574" t="s">
        <v>687</v>
      </c>
      <c r="B49" s="13"/>
      <c r="C49" s="11"/>
      <c r="D49" s="11"/>
      <c r="E49" s="11"/>
      <c r="F49" s="11"/>
      <c r="G49" s="1243"/>
      <c r="H49" s="1244"/>
      <c r="I49" s="551"/>
      <c r="J49" s="549"/>
      <c r="K49" s="549"/>
      <c r="L49" s="151"/>
    </row>
    <row r="50" spans="1:12" ht="9.9499999999999993" customHeight="1" x14ac:dyDescent="0.15">
      <c r="L50" s="151"/>
    </row>
    <row r="51" spans="1:12" ht="20.100000000000001" customHeight="1" x14ac:dyDescent="0.15">
      <c r="A51" s="439" t="s">
        <v>689</v>
      </c>
      <c r="B51" s="439"/>
      <c r="C51" s="439"/>
      <c r="D51" s="439"/>
      <c r="E51" s="439"/>
      <c r="F51" s="439"/>
      <c r="G51" s="439"/>
      <c r="H51" s="439"/>
      <c r="L51" s="151"/>
    </row>
    <row r="52" spans="1:12" ht="5.0999999999999996" customHeight="1" thickBot="1" x14ac:dyDescent="0.2">
      <c r="A52" s="566"/>
      <c r="B52" s="1245" t="s">
        <v>674</v>
      </c>
      <c r="C52" s="566"/>
      <c r="D52" s="566"/>
      <c r="E52" s="566"/>
      <c r="F52" s="566"/>
      <c r="G52" s="566"/>
      <c r="H52" s="566"/>
      <c r="I52" s="551"/>
      <c r="J52" s="549"/>
      <c r="K52" s="549"/>
      <c r="L52" s="151"/>
    </row>
    <row r="53" spans="1:12" ht="30" customHeight="1" thickBot="1" x14ac:dyDescent="0.2">
      <c r="A53" s="567" t="str">
        <f>'別紙1（各種小児がんの情報）'!E70</f>
        <v>○</v>
      </c>
      <c r="B53" s="1245"/>
      <c r="C53" s="568" t="s">
        <v>675</v>
      </c>
      <c r="D53" s="12" t="s">
        <v>1319</v>
      </c>
      <c r="E53" s="1230" t="s">
        <v>1183</v>
      </c>
      <c r="F53" s="1231"/>
      <c r="G53" s="20">
        <v>0</v>
      </c>
      <c r="H53" s="569" t="s">
        <v>676</v>
      </c>
      <c r="I53" s="551"/>
      <c r="J53" s="556" t="str">
        <f>IF(AND(D53&lt;&gt;""),"○","×")</f>
        <v>○</v>
      </c>
      <c r="K53" s="210" t="str">
        <f>IF(AND(D$53="対応可",G53=""),"×","○")</f>
        <v>○</v>
      </c>
      <c r="L53" s="151"/>
    </row>
    <row r="54" spans="1:12" ht="5.0999999999999996" customHeight="1" x14ac:dyDescent="0.15">
      <c r="A54" s="566"/>
      <c r="B54" s="1246"/>
      <c r="C54" s="566"/>
      <c r="D54" s="566"/>
      <c r="E54" s="566"/>
      <c r="F54" s="566"/>
      <c r="G54" s="566"/>
      <c r="H54" s="566"/>
      <c r="I54" s="551"/>
      <c r="J54" s="549"/>
      <c r="K54" s="549"/>
      <c r="L54" s="151"/>
    </row>
    <row r="55" spans="1:12" ht="15" customHeight="1" x14ac:dyDescent="0.15">
      <c r="A55" s="966" t="s">
        <v>677</v>
      </c>
      <c r="B55" s="1222" t="s">
        <v>678</v>
      </c>
      <c r="C55" s="1224" t="s">
        <v>679</v>
      </c>
      <c r="D55" s="1238" t="s">
        <v>680</v>
      </c>
      <c r="E55" s="1239"/>
      <c r="F55" s="1239"/>
      <c r="G55" s="1239"/>
      <c r="H55" s="1240"/>
      <c r="I55" s="551"/>
      <c r="J55" s="549"/>
      <c r="K55" s="549"/>
      <c r="L55" s="151"/>
    </row>
    <row r="56" spans="1:12" ht="15" customHeight="1" thickBot="1" x14ac:dyDescent="0.2">
      <c r="A56" s="1221"/>
      <c r="B56" s="1223"/>
      <c r="C56" s="1225"/>
      <c r="D56" s="570" t="s">
        <v>567</v>
      </c>
      <c r="E56" s="570" t="s">
        <v>681</v>
      </c>
      <c r="F56" s="571" t="s">
        <v>569</v>
      </c>
      <c r="G56" s="1241" t="s">
        <v>682</v>
      </c>
      <c r="H56" s="1242"/>
      <c r="I56" s="551"/>
      <c r="J56" s="549"/>
      <c r="K56" s="549"/>
      <c r="L56" s="151"/>
    </row>
    <row r="57" spans="1:12" ht="20.100000000000001" customHeight="1" thickBot="1" x14ac:dyDescent="0.2">
      <c r="A57" s="572" t="s">
        <v>683</v>
      </c>
      <c r="B57" s="13" t="s">
        <v>1325</v>
      </c>
      <c r="C57" s="11" t="s">
        <v>1322</v>
      </c>
      <c r="D57" s="11" t="s">
        <v>1322</v>
      </c>
      <c r="E57" s="11" t="s">
        <v>1323</v>
      </c>
      <c r="F57" s="11" t="s">
        <v>1323</v>
      </c>
      <c r="G57" s="1243"/>
      <c r="H57" s="1244"/>
      <c r="I57" s="551"/>
      <c r="J57" s="573" t="str">
        <f>IF(AND(D53="対応可",OR(B57="",D57="",E57="",F57="",C57="")),"×","○")</f>
        <v>○</v>
      </c>
      <c r="K57" s="549"/>
      <c r="L57" s="151"/>
    </row>
    <row r="58" spans="1:12" ht="20.100000000000001" customHeight="1" thickBot="1" x14ac:dyDescent="0.2">
      <c r="A58" s="572" t="s">
        <v>684</v>
      </c>
      <c r="B58" s="13" t="s">
        <v>1321</v>
      </c>
      <c r="C58" s="11" t="s">
        <v>1322</v>
      </c>
      <c r="D58" s="11" t="s">
        <v>1323</v>
      </c>
      <c r="E58" s="11" t="s">
        <v>1322</v>
      </c>
      <c r="F58" s="11" t="s">
        <v>1322</v>
      </c>
      <c r="G58" s="1243"/>
      <c r="H58" s="1244"/>
      <c r="I58" s="551"/>
      <c r="J58" s="549"/>
      <c r="K58" s="549"/>
      <c r="L58" s="151"/>
    </row>
    <row r="59" spans="1:12" ht="20.100000000000001" customHeight="1" thickBot="1" x14ac:dyDescent="0.2">
      <c r="A59" s="572" t="s">
        <v>685</v>
      </c>
      <c r="B59" s="13"/>
      <c r="C59" s="11"/>
      <c r="D59" s="11"/>
      <c r="E59" s="11"/>
      <c r="F59" s="11"/>
      <c r="G59" s="1243"/>
      <c r="H59" s="1244"/>
      <c r="I59" s="551"/>
      <c r="J59" s="549"/>
      <c r="K59" s="549"/>
      <c r="L59" s="151"/>
    </row>
    <row r="60" spans="1:12" ht="20.100000000000001" customHeight="1" thickBot="1" x14ac:dyDescent="0.2">
      <c r="A60" s="572" t="s">
        <v>686</v>
      </c>
      <c r="B60" s="13"/>
      <c r="C60" s="11"/>
      <c r="D60" s="11"/>
      <c r="E60" s="11"/>
      <c r="F60" s="11"/>
      <c r="G60" s="1243"/>
      <c r="H60" s="1244"/>
      <c r="I60" s="551"/>
      <c r="J60" s="549"/>
      <c r="K60" s="549"/>
      <c r="L60" s="151"/>
    </row>
    <row r="61" spans="1:12" ht="20.100000000000001" customHeight="1" thickBot="1" x14ac:dyDescent="0.2">
      <c r="A61" s="574" t="s">
        <v>687</v>
      </c>
      <c r="B61" s="13"/>
      <c r="C61" s="11"/>
      <c r="D61" s="11"/>
      <c r="E61" s="11"/>
      <c r="F61" s="11"/>
      <c r="G61" s="1243"/>
      <c r="H61" s="1244"/>
      <c r="I61" s="551"/>
      <c r="J61" s="549"/>
      <c r="K61" s="549"/>
      <c r="L61" s="151"/>
    </row>
    <row r="62" spans="1:12" ht="9.9499999999999993" customHeight="1" x14ac:dyDescent="0.15">
      <c r="L62" s="151"/>
    </row>
    <row r="63" spans="1:12" ht="20.100000000000001" customHeight="1" x14ac:dyDescent="0.15">
      <c r="A63" s="439" t="s">
        <v>690</v>
      </c>
      <c r="B63" s="439"/>
      <c r="C63" s="439"/>
      <c r="D63" s="439"/>
      <c r="E63" s="439"/>
      <c r="F63" s="439"/>
      <c r="G63" s="439"/>
      <c r="H63" s="439"/>
      <c r="L63" s="151"/>
    </row>
    <row r="64" spans="1:12" ht="5.0999999999999996" customHeight="1" thickBot="1" x14ac:dyDescent="0.2">
      <c r="A64" s="566"/>
      <c r="B64" s="1226" t="s">
        <v>674</v>
      </c>
      <c r="C64" s="566"/>
      <c r="D64" s="566"/>
      <c r="E64" s="566"/>
      <c r="F64" s="566"/>
      <c r="G64" s="566"/>
      <c r="H64" s="566"/>
      <c r="I64" s="551"/>
      <c r="J64" s="549"/>
      <c r="K64" s="549"/>
      <c r="L64" s="151"/>
    </row>
    <row r="65" spans="1:12" ht="30" customHeight="1" thickBot="1" x14ac:dyDescent="0.2">
      <c r="A65" s="567" t="str">
        <f>'別紙1（各種小児がんの情報）'!E90</f>
        <v>○</v>
      </c>
      <c r="B65" s="1226"/>
      <c r="C65" s="568" t="s">
        <v>675</v>
      </c>
      <c r="D65" s="12" t="s">
        <v>1319</v>
      </c>
      <c r="E65" s="1230" t="s">
        <v>1183</v>
      </c>
      <c r="F65" s="1231"/>
      <c r="G65" s="20">
        <v>6</v>
      </c>
      <c r="H65" s="569" t="s">
        <v>676</v>
      </c>
      <c r="I65" s="551"/>
      <c r="J65" s="556" t="str">
        <f>IF(AND(D65&lt;&gt;""),"○","×")</f>
        <v>○</v>
      </c>
      <c r="K65" s="210" t="str">
        <f>IF(AND(D$65="対応可",G65=""),"×","○")</f>
        <v>○</v>
      </c>
      <c r="L65" s="151"/>
    </row>
    <row r="66" spans="1:12" ht="5.0999999999999996" customHeight="1" x14ac:dyDescent="0.15">
      <c r="A66" s="566"/>
      <c r="B66" s="1227"/>
      <c r="C66" s="566"/>
      <c r="D66" s="566"/>
      <c r="E66" s="566"/>
      <c r="F66" s="566"/>
      <c r="G66" s="566"/>
      <c r="H66" s="566"/>
      <c r="I66" s="551"/>
      <c r="J66" s="549"/>
      <c r="K66" s="549"/>
      <c r="L66" s="151"/>
    </row>
    <row r="67" spans="1:12" ht="15" customHeight="1" x14ac:dyDescent="0.15">
      <c r="A67" s="966" t="s">
        <v>677</v>
      </c>
      <c r="B67" s="1222" t="s">
        <v>678</v>
      </c>
      <c r="C67" s="1224" t="s">
        <v>679</v>
      </c>
      <c r="D67" s="1238" t="s">
        <v>680</v>
      </c>
      <c r="E67" s="1239"/>
      <c r="F67" s="1239"/>
      <c r="G67" s="1239"/>
      <c r="H67" s="1240"/>
      <c r="I67" s="551"/>
      <c r="J67" s="549"/>
      <c r="K67" s="549"/>
      <c r="L67" s="151"/>
    </row>
    <row r="68" spans="1:12" ht="15" customHeight="1" thickBot="1" x14ac:dyDescent="0.2">
      <c r="A68" s="1221"/>
      <c r="B68" s="1223"/>
      <c r="C68" s="1225"/>
      <c r="D68" s="570" t="s">
        <v>567</v>
      </c>
      <c r="E68" s="570" t="s">
        <v>681</v>
      </c>
      <c r="F68" s="571" t="s">
        <v>569</v>
      </c>
      <c r="G68" s="1241" t="s">
        <v>682</v>
      </c>
      <c r="H68" s="1242"/>
      <c r="I68" s="551"/>
      <c r="J68" s="549"/>
      <c r="K68" s="549"/>
      <c r="L68" s="151"/>
    </row>
    <row r="69" spans="1:12" ht="20.100000000000001" customHeight="1" thickBot="1" x14ac:dyDescent="0.2">
      <c r="A69" s="572" t="s">
        <v>683</v>
      </c>
      <c r="B69" s="13" t="s">
        <v>1321</v>
      </c>
      <c r="C69" s="11" t="s">
        <v>1322</v>
      </c>
      <c r="D69" s="11" t="s">
        <v>1323</v>
      </c>
      <c r="E69" s="11" t="s">
        <v>1322</v>
      </c>
      <c r="F69" s="11" t="s">
        <v>1322</v>
      </c>
      <c r="G69" s="1243"/>
      <c r="H69" s="1244"/>
      <c r="I69" s="551"/>
      <c r="J69" s="573" t="str">
        <f>IF(AND(D65="対応可",OR(B69="",D69="",E69="",F69="",C69="")),"×","○")</f>
        <v>○</v>
      </c>
      <c r="K69" s="549"/>
      <c r="L69" s="151"/>
    </row>
    <row r="70" spans="1:12" ht="20.100000000000001" customHeight="1" thickBot="1" x14ac:dyDescent="0.2">
      <c r="A70" s="572" t="s">
        <v>684</v>
      </c>
      <c r="B70" s="13"/>
      <c r="C70" s="11"/>
      <c r="D70" s="11"/>
      <c r="E70" s="11"/>
      <c r="F70" s="11"/>
      <c r="G70" s="1243"/>
      <c r="H70" s="1244"/>
      <c r="I70" s="551"/>
      <c r="J70" s="549"/>
      <c r="K70" s="549"/>
      <c r="L70" s="151"/>
    </row>
    <row r="71" spans="1:12" ht="20.100000000000001" customHeight="1" thickBot="1" x14ac:dyDescent="0.2">
      <c r="A71" s="572" t="s">
        <v>685</v>
      </c>
      <c r="B71" s="13"/>
      <c r="C71" s="11"/>
      <c r="D71" s="11"/>
      <c r="E71" s="11"/>
      <c r="F71" s="11"/>
      <c r="G71" s="1243"/>
      <c r="H71" s="1244"/>
      <c r="I71" s="551"/>
      <c r="J71" s="549"/>
      <c r="K71" s="549"/>
      <c r="L71" s="151"/>
    </row>
    <row r="72" spans="1:12" ht="20.100000000000001" customHeight="1" thickBot="1" x14ac:dyDescent="0.2">
      <c r="A72" s="572" t="s">
        <v>686</v>
      </c>
      <c r="B72" s="13"/>
      <c r="C72" s="11"/>
      <c r="D72" s="11"/>
      <c r="E72" s="11"/>
      <c r="F72" s="11"/>
      <c r="G72" s="1243"/>
      <c r="H72" s="1244"/>
      <c r="I72" s="551"/>
      <c r="J72" s="549"/>
      <c r="K72" s="549"/>
      <c r="L72" s="151"/>
    </row>
    <row r="73" spans="1:12" ht="20.100000000000001" customHeight="1" thickBot="1" x14ac:dyDescent="0.2">
      <c r="A73" s="574" t="s">
        <v>687</v>
      </c>
      <c r="B73" s="13"/>
      <c r="C73" s="11"/>
      <c r="D73" s="11"/>
      <c r="E73" s="11"/>
      <c r="F73" s="11"/>
      <c r="G73" s="1243"/>
      <c r="H73" s="1244"/>
      <c r="I73" s="551"/>
      <c r="J73" s="549"/>
      <c r="K73" s="549"/>
      <c r="L73" s="154"/>
    </row>
    <row r="74" spans="1:12" x14ac:dyDescent="0.15">
      <c r="I74" s="202" t="s">
        <v>184</v>
      </c>
      <c r="J74" s="576"/>
      <c r="K74" s="576"/>
    </row>
  </sheetData>
  <sheetProtection selectLockedCells="1"/>
  <mergeCells count="73">
    <mergeCell ref="G69:H69"/>
    <mergeCell ref="G70:H70"/>
    <mergeCell ref="G71:H71"/>
    <mergeCell ref="G72:H72"/>
    <mergeCell ref="G73:H73"/>
    <mergeCell ref="G34:H34"/>
    <mergeCell ref="G35:H35"/>
    <mergeCell ref="G36:H36"/>
    <mergeCell ref="G37:H37"/>
    <mergeCell ref="D43:H43"/>
    <mergeCell ref="E41:F41"/>
    <mergeCell ref="G25:H25"/>
    <mergeCell ref="D31:H31"/>
    <mergeCell ref="G32:H32"/>
    <mergeCell ref="G33:H33"/>
    <mergeCell ref="E29:F29"/>
    <mergeCell ref="G20:H20"/>
    <mergeCell ref="G21:H21"/>
    <mergeCell ref="G22:H22"/>
    <mergeCell ref="G23:H23"/>
    <mergeCell ref="G24:H24"/>
    <mergeCell ref="B40:B42"/>
    <mergeCell ref="B52:B54"/>
    <mergeCell ref="A55:A56"/>
    <mergeCell ref="B55:B56"/>
    <mergeCell ref="C55:C56"/>
    <mergeCell ref="A43:A44"/>
    <mergeCell ref="B43:B44"/>
    <mergeCell ref="C43:C44"/>
    <mergeCell ref="G44:H44"/>
    <mergeCell ref="G45:H45"/>
    <mergeCell ref="G46:H46"/>
    <mergeCell ref="G47:H47"/>
    <mergeCell ref="E65:F65"/>
    <mergeCell ref="G48:H48"/>
    <mergeCell ref="G49:H49"/>
    <mergeCell ref="D55:H55"/>
    <mergeCell ref="G56:H56"/>
    <mergeCell ref="G57:H57"/>
    <mergeCell ref="E53:F53"/>
    <mergeCell ref="G58:H58"/>
    <mergeCell ref="G59:H59"/>
    <mergeCell ref="G60:H60"/>
    <mergeCell ref="G61:H61"/>
    <mergeCell ref="A67:A68"/>
    <mergeCell ref="B67:B68"/>
    <mergeCell ref="C67:C68"/>
    <mergeCell ref="B64:B66"/>
    <mergeCell ref="G68:H68"/>
    <mergeCell ref="D67:H67"/>
    <mergeCell ref="A31:A32"/>
    <mergeCell ref="B31:B32"/>
    <mergeCell ref="C31:C32"/>
    <mergeCell ref="B28:B30"/>
    <mergeCell ref="A1:G1"/>
    <mergeCell ref="C19:C20"/>
    <mergeCell ref="A2:F2"/>
    <mergeCell ref="E17:F17"/>
    <mergeCell ref="A19:A20"/>
    <mergeCell ref="B19:B20"/>
    <mergeCell ref="B16:B18"/>
    <mergeCell ref="A9:A10"/>
    <mergeCell ref="D9:F9"/>
    <mergeCell ref="B9:B10"/>
    <mergeCell ref="F4:H4"/>
    <mergeCell ref="D19:H19"/>
    <mergeCell ref="F7:H7"/>
    <mergeCell ref="G9:H9"/>
    <mergeCell ref="J12:J15"/>
    <mergeCell ref="C9:C10"/>
    <mergeCell ref="C7:D7"/>
    <mergeCell ref="G10:H10"/>
    <mergeCell ref="G11:H11"/>
  </mergeCells>
  <phoneticPr fontId="35"/>
  <conditionalFormatting sqref="J1:J2">
    <cfRule type="cellIs" dxfId="21" priority="7" stopIfTrue="1" operator="equal">
      <formula>"未入力あり"</formula>
    </cfRule>
  </conditionalFormatting>
  <conditionalFormatting sqref="J12">
    <cfRule type="cellIs" dxfId="20" priority="5" stopIfTrue="1" operator="equal">
      <formula>"↓　このシートには未入力があります。「未入力あり」の行を確認してください。"</formula>
    </cfRule>
    <cfRule type="cellIs" dxfId="19" priority="6" stopIfTrue="1" operator="equal">
      <formula>"未入力あり"</formula>
    </cfRule>
  </conditionalFormatting>
  <conditionalFormatting sqref="J16 J18:J20 J22:J28 J34:J40 J46:J52 J58:J64 J70:J1048576">
    <cfRule type="cellIs" dxfId="18" priority="12" stopIfTrue="1" operator="equal">
      <formula>"未入力あり"</formula>
    </cfRule>
  </conditionalFormatting>
  <conditionalFormatting sqref="J30:J32">
    <cfRule type="cellIs" dxfId="17" priority="4" stopIfTrue="1" operator="equal">
      <formula>"未入力あり"</formula>
    </cfRule>
  </conditionalFormatting>
  <conditionalFormatting sqref="J42:J44">
    <cfRule type="cellIs" dxfId="16" priority="3" stopIfTrue="1" operator="equal">
      <formula>"未入力あり"</formula>
    </cfRule>
  </conditionalFormatting>
  <conditionalFormatting sqref="J54:J56">
    <cfRule type="cellIs" dxfId="15" priority="2" stopIfTrue="1" operator="equal">
      <formula>"未入力あり"</formula>
    </cfRule>
  </conditionalFormatting>
  <conditionalFormatting sqref="J66:J68">
    <cfRule type="cellIs" dxfId="14" priority="1" stopIfTrue="1" operator="equal">
      <formula>"未入力あり"</formula>
    </cfRule>
  </conditionalFormatting>
  <conditionalFormatting sqref="AB6 AB8:AB11">
    <cfRule type="cellIs" dxfId="13" priority="8" stopIfTrue="1" operator="equal">
      <formula>"未入力あり"</formula>
    </cfRule>
  </conditionalFormatting>
  <dataValidations xWindow="1058" yWindow="824" count="8">
    <dataValidation type="list" allowBlank="1" showInputMessage="1" showErrorMessage="1" sqref="C21:F25 C33:F37 C45:F49 C57:F61 C69:F73" xr:uid="{00000000-0002-0000-0B00-000000000000}">
      <formula1>"○,×"</formula1>
    </dataValidation>
    <dataValidation type="list" allowBlank="1" showInputMessage="1" showErrorMessage="1" sqref="D17 D29 D41 D53 D65" xr:uid="{00000000-0002-0000-0B00-000001000000}">
      <formula1>"対応可,対応不可"</formula1>
    </dataValidation>
    <dataValidation allowBlank="1" showInputMessage="1" showErrorMessage="1" prompt="表紙の病院名を反映" sqref="F4" xr:uid="{00000000-0002-0000-0B00-000002000000}"/>
    <dataValidation type="custom" imeMode="disabled" allowBlank="1" showInputMessage="1" showErrorMessage="1" error="半角で入力してください" prompt="アドレスは、手入力せずにホームページからコピーしてください" sqref="F7" xr:uid="{00000000-0002-0000-0B00-000003000000}">
      <formula1>LEN(F7)=LENB(F7)</formula1>
    </dataValidation>
    <dataValidation type="list" allowBlank="1" showInputMessage="1" showErrorMessage="1" sqref="A11:G11" xr:uid="{00000000-0002-0000-0B00-000004000000}">
      <formula1>"掲載あり,掲載なし"</formula1>
    </dataValidation>
    <dataValidation allowBlank="1" showErrorMessage="1" sqref="M1:AL73" xr:uid="{00000000-0002-0000-0B00-000005000000}"/>
    <dataValidation type="whole" imeMode="disabled" operator="greaterThanOrEqual" allowBlank="1" showInputMessage="1" showErrorMessage="1" error="整数で入力してください" prompt="整数で入力" sqref="G17 G29 G41 G53 G65" xr:uid="{00000000-0002-0000-0B00-000006000000}">
      <formula1>0</formula1>
    </dataValidation>
    <dataValidation operator="greaterThanOrEqual" allowBlank="1" error="整数で入力してください" prompt="整数で入力" sqref="H17 H29 H41 H53 H65" xr:uid="{00000000-0002-0000-0B00-000007000000}"/>
  </dataValidations>
  <hyperlinks>
    <hyperlink ref="F7" r:id="rId1" xr:uid="{F59CC139-B6CC-4475-985C-5E563168DC7D}"/>
  </hyperlinks>
  <printOptions horizontalCentered="1"/>
  <pageMargins left="0.39370078740157483" right="0.39370078740157483" top="0.59055118110236227" bottom="0.39370078740157483" header="0.31496062992125984" footer="0.27559055118110237"/>
  <pageSetup paperSize="9" scale="63" fitToHeight="0" orientation="portrait" r:id="rId2"/>
  <headerFooter scaleWithDoc="0" alignWithMargins="0">
    <oddFooter>&amp;C&amp;P/&amp;N&amp;R&amp;A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A1:H22"/>
  <sheetViews>
    <sheetView view="pageBreakPreview" zoomScaleNormal="100" zoomScaleSheetLayoutView="100" workbookViewId="0">
      <selection activeCell="C17" sqref="C17:C20"/>
    </sheetView>
  </sheetViews>
  <sheetFormatPr defaultColWidth="9" defaultRowHeight="13.5" x14ac:dyDescent="0.15"/>
  <cols>
    <col min="1" max="1" width="30.625" customWidth="1"/>
    <col min="2" max="2" width="35.625" customWidth="1"/>
    <col min="3" max="3" width="32.625" customWidth="1"/>
    <col min="4" max="4" width="35.625" customWidth="1"/>
    <col min="5" max="5" width="1.125" customWidth="1"/>
    <col min="6" max="6" width="9" hidden="1" customWidth="1"/>
    <col min="7" max="7" width="2.625" hidden="1" customWidth="1"/>
    <col min="8" max="8" width="80.625" style="119" customWidth="1"/>
  </cols>
  <sheetData>
    <row r="1" spans="1:8" ht="20.100000000000001" customHeight="1" thickBot="1" x14ac:dyDescent="0.2">
      <c r="A1" s="1026" t="s">
        <v>691</v>
      </c>
      <c r="B1" s="1027"/>
      <c r="C1" s="1027"/>
      <c r="D1" s="1027"/>
      <c r="E1" s="118"/>
      <c r="F1" s="118"/>
      <c r="G1" s="577"/>
    </row>
    <row r="2" spans="1:8" ht="24.95" customHeight="1" thickTop="1" thickBot="1" x14ac:dyDescent="0.2">
      <c r="A2" s="977" t="s">
        <v>945</v>
      </c>
      <c r="B2" s="977"/>
      <c r="C2" s="978"/>
      <c r="D2" s="116" t="str">
        <f>IF(COUNTIF(F7:G23,"×")=0,"入力済","未入力あり")</f>
        <v>入力済</v>
      </c>
      <c r="E2" s="118"/>
      <c r="F2" s="471"/>
      <c r="G2" s="577"/>
    </row>
    <row r="3" spans="1:8" ht="5.0999999999999996" customHeight="1" thickTop="1" x14ac:dyDescent="0.15">
      <c r="B3" s="120"/>
      <c r="C3" s="119"/>
      <c r="D3" s="119"/>
      <c r="E3" s="118"/>
      <c r="F3" s="471"/>
    </row>
    <row r="4" spans="1:8" ht="20.100000000000001" customHeight="1" thickBot="1" x14ac:dyDescent="0.2">
      <c r="B4" s="120" t="s">
        <v>293</v>
      </c>
      <c r="C4" s="1247" t="str">
        <f>表紙!E3</f>
        <v>大阪母子医療センター</v>
      </c>
      <c r="D4" s="1248"/>
      <c r="E4" s="118"/>
      <c r="F4" s="471"/>
      <c r="H4" s="122" t="s">
        <v>186</v>
      </c>
    </row>
    <row r="5" spans="1:8" ht="28.5" customHeight="1" thickBot="1" x14ac:dyDescent="0.2">
      <c r="B5" s="120"/>
      <c r="C5" s="578" t="s">
        <v>692</v>
      </c>
      <c r="D5" s="579">
        <f>+B7+D7+D16</f>
        <v>55</v>
      </c>
      <c r="E5" s="118"/>
      <c r="F5" s="471"/>
      <c r="H5" s="148"/>
    </row>
    <row r="6" spans="1:8" ht="30" customHeight="1" thickBot="1" x14ac:dyDescent="0.2">
      <c r="A6" s="580"/>
      <c r="B6" s="581" t="s">
        <v>1184</v>
      </c>
      <c r="C6" s="580"/>
      <c r="D6" s="582" t="s">
        <v>1185</v>
      </c>
      <c r="E6" s="118"/>
      <c r="F6" s="118"/>
      <c r="H6" s="148"/>
    </row>
    <row r="7" spans="1:8" ht="30" customHeight="1" thickBot="1" x14ac:dyDescent="0.2">
      <c r="A7" s="583" t="s">
        <v>693</v>
      </c>
      <c r="B7" s="584">
        <f>+SUM(B8:B20)</f>
        <v>22</v>
      </c>
      <c r="C7" s="583" t="s">
        <v>694</v>
      </c>
      <c r="D7" s="584">
        <f>+SUM(D8:D15)</f>
        <v>32</v>
      </c>
      <c r="E7" s="118"/>
      <c r="F7" s="585"/>
      <c r="H7" s="148"/>
    </row>
    <row r="8" spans="1:8" ht="30" customHeight="1" thickBot="1" x14ac:dyDescent="0.2">
      <c r="A8" s="586" t="s">
        <v>695</v>
      </c>
      <c r="B8" s="21">
        <v>15</v>
      </c>
      <c r="C8" s="586" t="s">
        <v>696</v>
      </c>
      <c r="D8" s="21">
        <v>3</v>
      </c>
      <c r="E8" s="118"/>
      <c r="F8" s="493" t="str">
        <f>IF(B8&lt;&gt;"","○","×")</f>
        <v>○</v>
      </c>
      <c r="G8" s="493" t="str">
        <f>IF(D8&lt;&gt;"","○","×")</f>
        <v>○</v>
      </c>
      <c r="H8" s="148"/>
    </row>
    <row r="9" spans="1:8" ht="30" customHeight="1" thickBot="1" x14ac:dyDescent="0.2">
      <c r="A9" s="586" t="s">
        <v>697</v>
      </c>
      <c r="B9" s="21">
        <v>1</v>
      </c>
      <c r="C9" s="586" t="s">
        <v>925</v>
      </c>
      <c r="D9" s="21">
        <v>1</v>
      </c>
      <c r="E9" s="118"/>
      <c r="F9" s="493" t="str">
        <f t="shared" ref="F9:F20" si="0">IF(B9&lt;&gt;"","○","×")</f>
        <v>○</v>
      </c>
      <c r="G9" s="493" t="str">
        <f t="shared" ref="G9:G16" si="1">IF(D9&lt;&gt;"","○","×")</f>
        <v>○</v>
      </c>
      <c r="H9" s="148"/>
    </row>
    <row r="10" spans="1:8" ht="30" customHeight="1" thickBot="1" x14ac:dyDescent="0.2">
      <c r="A10" s="586" t="s">
        <v>698</v>
      </c>
      <c r="B10" s="21">
        <v>0</v>
      </c>
      <c r="C10" s="586" t="s">
        <v>699</v>
      </c>
      <c r="D10" s="21">
        <v>2</v>
      </c>
      <c r="E10" s="118"/>
      <c r="F10" s="493" t="str">
        <f t="shared" si="0"/>
        <v>○</v>
      </c>
      <c r="G10" s="493" t="str">
        <f t="shared" si="1"/>
        <v>○</v>
      </c>
      <c r="H10" s="148"/>
    </row>
    <row r="11" spans="1:8" ht="30" customHeight="1" thickBot="1" x14ac:dyDescent="0.2">
      <c r="A11" s="586" t="s">
        <v>700</v>
      </c>
      <c r="B11" s="21">
        <v>0</v>
      </c>
      <c r="C11" s="586" t="s">
        <v>701</v>
      </c>
      <c r="D11" s="21">
        <v>1</v>
      </c>
      <c r="E11" s="118"/>
      <c r="F11" s="493" t="str">
        <f t="shared" si="0"/>
        <v>○</v>
      </c>
      <c r="G11" s="493" t="str">
        <f t="shared" si="1"/>
        <v>○</v>
      </c>
      <c r="H11" s="148"/>
    </row>
    <row r="12" spans="1:8" ht="30" customHeight="1" thickBot="1" x14ac:dyDescent="0.2">
      <c r="A12" s="586" t="s">
        <v>702</v>
      </c>
      <c r="B12" s="21">
        <v>0</v>
      </c>
      <c r="C12" s="586" t="s">
        <v>703</v>
      </c>
      <c r="D12" s="21">
        <v>2</v>
      </c>
      <c r="E12" s="118"/>
      <c r="F12" s="493" t="str">
        <f t="shared" si="0"/>
        <v>○</v>
      </c>
      <c r="G12" s="493" t="str">
        <f>IF(D12&lt;&gt;"","○","×")</f>
        <v>○</v>
      </c>
      <c r="H12" s="148"/>
    </row>
    <row r="13" spans="1:8" ht="30" customHeight="1" thickBot="1" x14ac:dyDescent="0.2">
      <c r="A13" s="586" t="s">
        <v>704</v>
      </c>
      <c r="B13" s="21">
        <v>0</v>
      </c>
      <c r="C13" s="586" t="s">
        <v>705</v>
      </c>
      <c r="D13" s="21">
        <v>7</v>
      </c>
      <c r="E13" s="118"/>
      <c r="F13" s="493" t="str">
        <f t="shared" si="0"/>
        <v>○</v>
      </c>
      <c r="G13" s="493" t="str">
        <f t="shared" si="1"/>
        <v>○</v>
      </c>
      <c r="H13" s="148"/>
    </row>
    <row r="14" spans="1:8" ht="30" customHeight="1" thickBot="1" x14ac:dyDescent="0.2">
      <c r="A14" s="586" t="s">
        <v>706</v>
      </c>
      <c r="B14" s="21">
        <v>1</v>
      </c>
      <c r="C14" s="586" t="s">
        <v>707</v>
      </c>
      <c r="D14" s="21">
        <v>7</v>
      </c>
      <c r="E14" s="118"/>
      <c r="F14" s="493" t="str">
        <f t="shared" si="0"/>
        <v>○</v>
      </c>
      <c r="G14" s="493" t="str">
        <f t="shared" si="1"/>
        <v>○</v>
      </c>
      <c r="H14" s="148"/>
    </row>
    <row r="15" spans="1:8" ht="30" customHeight="1" thickBot="1" x14ac:dyDescent="0.2">
      <c r="A15" s="586" t="s">
        <v>708</v>
      </c>
      <c r="B15" s="21">
        <v>3</v>
      </c>
      <c r="C15" s="586" t="s">
        <v>709</v>
      </c>
      <c r="D15" s="21">
        <v>9</v>
      </c>
      <c r="E15" s="118"/>
      <c r="F15" s="493" t="str">
        <f t="shared" si="0"/>
        <v>○</v>
      </c>
      <c r="G15" s="493" t="str">
        <f t="shared" si="1"/>
        <v>○</v>
      </c>
      <c r="H15" s="148"/>
    </row>
    <row r="16" spans="1:8" ht="30" customHeight="1" thickBot="1" x14ac:dyDescent="0.2">
      <c r="A16" s="586" t="s">
        <v>710</v>
      </c>
      <c r="B16" s="21">
        <v>0</v>
      </c>
      <c r="C16" s="587" t="s">
        <v>711</v>
      </c>
      <c r="D16" s="99">
        <v>1</v>
      </c>
      <c r="E16" s="118"/>
      <c r="F16" s="493" t="str">
        <f t="shared" si="0"/>
        <v>○</v>
      </c>
      <c r="G16" s="493" t="str">
        <f t="shared" si="1"/>
        <v>○</v>
      </c>
      <c r="H16" s="148"/>
    </row>
    <row r="17" spans="1:8" ht="30" customHeight="1" thickBot="1" x14ac:dyDescent="0.2">
      <c r="A17" s="586" t="s">
        <v>712</v>
      </c>
      <c r="B17" s="21">
        <v>1</v>
      </c>
      <c r="C17" s="1249" t="s">
        <v>713</v>
      </c>
      <c r="D17" s="770" t="s">
        <v>1314</v>
      </c>
      <c r="E17" s="118"/>
      <c r="F17" s="493" t="str">
        <f t="shared" si="0"/>
        <v>○</v>
      </c>
      <c r="H17" s="148"/>
    </row>
    <row r="18" spans="1:8" ht="30" customHeight="1" thickBot="1" x14ac:dyDescent="0.2">
      <c r="A18" s="586" t="s">
        <v>714</v>
      </c>
      <c r="B18" s="21">
        <v>1</v>
      </c>
      <c r="C18" s="1249"/>
      <c r="D18" s="770"/>
      <c r="E18" s="118"/>
      <c r="F18" s="493" t="str">
        <f t="shared" si="0"/>
        <v>○</v>
      </c>
      <c r="H18" s="148"/>
    </row>
    <row r="19" spans="1:8" ht="30" customHeight="1" thickBot="1" x14ac:dyDescent="0.2">
      <c r="A19" s="586" t="s">
        <v>715</v>
      </c>
      <c r="B19" s="21">
        <v>0</v>
      </c>
      <c r="C19" s="1249"/>
      <c r="D19" s="770"/>
      <c r="E19" s="118"/>
      <c r="F19" s="493" t="str">
        <f t="shared" si="0"/>
        <v>○</v>
      </c>
      <c r="H19" s="148"/>
    </row>
    <row r="20" spans="1:8" ht="30" customHeight="1" thickBot="1" x14ac:dyDescent="0.2">
      <c r="A20" s="586" t="s">
        <v>716</v>
      </c>
      <c r="B20" s="21">
        <v>0</v>
      </c>
      <c r="C20" s="1250"/>
      <c r="D20" s="771"/>
      <c r="E20" s="118"/>
      <c r="F20" s="493" t="str">
        <f t="shared" si="0"/>
        <v>○</v>
      </c>
      <c r="H20" s="148"/>
    </row>
    <row r="21" spans="1:8" ht="18" customHeight="1" x14ac:dyDescent="0.15">
      <c r="A21" s="190" t="s">
        <v>717</v>
      </c>
      <c r="H21" s="150"/>
    </row>
    <row r="22" spans="1:8" x14ac:dyDescent="0.15">
      <c r="A22" s="588" t="s">
        <v>718</v>
      </c>
      <c r="G22" s="202" t="s">
        <v>184</v>
      </c>
    </row>
  </sheetData>
  <sheetProtection selectLockedCells="1"/>
  <mergeCells count="4">
    <mergeCell ref="C4:D4"/>
    <mergeCell ref="A1:D1"/>
    <mergeCell ref="A2:C2"/>
    <mergeCell ref="C17:C20"/>
  </mergeCells>
  <phoneticPr fontId="6"/>
  <conditionalFormatting sqref="F7">
    <cfRule type="cellIs" dxfId="12" priority="1" stopIfTrue="1" operator="equal">
      <formula>"未入力あり"</formula>
    </cfRule>
  </conditionalFormatting>
  <dataValidations xWindow="988" yWindow="217" count="3">
    <dataValidation allowBlank="1" showInputMessage="1" showErrorMessage="1" prompt="表紙の病院名をコピー" sqref="C3:D3" xr:uid="{00000000-0002-0000-0C00-000000000000}"/>
    <dataValidation type="whole" imeMode="disabled" operator="greaterThanOrEqual" allowBlank="1" showInputMessage="1" showErrorMessage="1" prompt="整数で入力" sqref="B7:B20 D7:D16" xr:uid="{00000000-0002-0000-0C00-000001000000}">
      <formula1>0</formula1>
    </dataValidation>
    <dataValidation allowBlank="1" showInputMessage="1" showErrorMessage="1" prompt="表紙の病院名を反映" sqref="C4:D4" xr:uid="{00000000-0002-0000-0C00-000002000000}"/>
  </dataValidations>
  <printOptions horizontalCentered="1"/>
  <pageMargins left="0.39370078740157483" right="0.39370078740157483" top="0.59055118110236227" bottom="0.59055118110236227" header="0.31496062992125984" footer="0.27559055118110237"/>
  <pageSetup paperSize="9" scale="72" orientation="portrait" r:id="rId1"/>
  <headerFooter>
    <oddFooter>&amp;C&amp;P/&amp;N&amp;R&amp;A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R30"/>
  <sheetViews>
    <sheetView view="pageBreakPreview" zoomScaleNormal="100" zoomScaleSheetLayoutView="100" workbookViewId="0">
      <selection activeCell="C26" sqref="C26:G26"/>
    </sheetView>
  </sheetViews>
  <sheetFormatPr defaultColWidth="9" defaultRowHeight="13.5" x14ac:dyDescent="0.15"/>
  <cols>
    <col min="1" max="1" width="4.625" customWidth="1"/>
    <col min="2" max="2" width="22.625" customWidth="1"/>
    <col min="3" max="3" width="5.625" customWidth="1"/>
    <col min="4" max="8" width="9.625" customWidth="1"/>
    <col min="9" max="13" width="14.5" customWidth="1"/>
    <col min="14" max="14" width="30.5" customWidth="1"/>
    <col min="15" max="15" width="1" customWidth="1"/>
    <col min="16" max="16" width="10.375" hidden="1" customWidth="1"/>
    <col min="17" max="17" width="2.375" customWidth="1"/>
    <col min="18" max="18" width="80.625" style="119" customWidth="1"/>
  </cols>
  <sheetData>
    <row r="1" spans="1:18" ht="20.100000000000001" customHeight="1" thickBot="1" x14ac:dyDescent="0.2">
      <c r="A1" s="1026" t="s">
        <v>719</v>
      </c>
      <c r="B1" s="1027"/>
      <c r="C1" s="1027"/>
      <c r="D1" s="1027"/>
      <c r="E1" s="1027"/>
      <c r="F1" s="1027"/>
      <c r="G1" s="1027"/>
      <c r="H1" s="1027"/>
      <c r="I1" s="1027"/>
      <c r="J1" s="1027"/>
      <c r="K1" s="1027"/>
      <c r="L1" s="1027"/>
      <c r="M1" s="1027"/>
      <c r="N1" s="1027"/>
      <c r="O1" s="118"/>
      <c r="Q1" s="577"/>
    </row>
    <row r="2" spans="1:18" ht="24.95" customHeight="1" thickTop="1" thickBot="1" x14ac:dyDescent="0.2">
      <c r="A2" s="977" t="s">
        <v>945</v>
      </c>
      <c r="B2" s="977"/>
      <c r="C2" s="977"/>
      <c r="D2" s="977"/>
      <c r="E2" s="977"/>
      <c r="F2" s="977"/>
      <c r="G2" s="977"/>
      <c r="H2" s="977"/>
      <c r="I2" s="977"/>
      <c r="J2" s="977"/>
      <c r="K2" s="977"/>
      <c r="L2" s="977"/>
      <c r="M2" s="978"/>
      <c r="N2" s="116" t="str">
        <f>IF(COUNTIF(P7:P25,"×")=0,"入力済","未入力あり")</f>
        <v>入力済</v>
      </c>
      <c r="O2" s="118"/>
      <c r="P2" s="434"/>
      <c r="Q2" s="577"/>
    </row>
    <row r="3" spans="1:18" ht="5.0999999999999996" customHeight="1" thickTop="1" x14ac:dyDescent="0.15">
      <c r="I3" s="589"/>
      <c r="J3" s="590"/>
      <c r="K3" s="590"/>
      <c r="L3" s="590"/>
      <c r="M3" s="590"/>
      <c r="N3" s="590"/>
      <c r="O3" s="118"/>
      <c r="P3" s="434"/>
    </row>
    <row r="4" spans="1:18" ht="20.100000000000001" customHeight="1" x14ac:dyDescent="0.15">
      <c r="I4" s="120" t="s">
        <v>293</v>
      </c>
      <c r="J4" s="1260" t="str">
        <f>表紙!E3</f>
        <v>大阪母子医療センター</v>
      </c>
      <c r="K4" s="1261"/>
      <c r="L4" s="1261"/>
      <c r="M4" s="1261"/>
      <c r="N4" s="1262"/>
      <c r="O4" s="118"/>
      <c r="P4" s="434"/>
      <c r="R4" s="122" t="s">
        <v>186</v>
      </c>
    </row>
    <row r="5" spans="1:18" ht="18.75" customHeight="1" x14ac:dyDescent="0.15">
      <c r="I5" s="589" t="s">
        <v>1186</v>
      </c>
      <c r="J5" s="1263" t="s">
        <v>1187</v>
      </c>
      <c r="K5" s="1263"/>
      <c r="L5" s="1263"/>
      <c r="M5" s="1263"/>
      <c r="N5" s="1263"/>
      <c r="O5" s="118"/>
      <c r="P5" s="434"/>
      <c r="R5" s="148"/>
    </row>
    <row r="6" spans="1:18" ht="18" customHeight="1" x14ac:dyDescent="0.15">
      <c r="I6" s="589"/>
      <c r="J6" s="591"/>
      <c r="K6" s="591"/>
      <c r="L6" s="591"/>
      <c r="M6" s="591"/>
      <c r="N6" s="591"/>
      <c r="O6" s="118"/>
      <c r="P6" s="434"/>
      <c r="R6" s="148"/>
    </row>
    <row r="7" spans="1:18" ht="20.25" customHeight="1" x14ac:dyDescent="0.15">
      <c r="A7" s="176" t="s">
        <v>1188</v>
      </c>
      <c r="I7" s="589"/>
      <c r="O7" s="118"/>
      <c r="P7" s="434"/>
      <c r="R7" s="148"/>
    </row>
    <row r="8" spans="1:18" ht="17.25" customHeight="1" thickBot="1" x14ac:dyDescent="0.2">
      <c r="I8" s="589"/>
      <c r="J8" s="1275"/>
      <c r="K8" s="1276"/>
      <c r="L8" s="118"/>
      <c r="M8" s="118"/>
      <c r="N8" s="590"/>
      <c r="O8" s="118"/>
      <c r="R8" s="148"/>
    </row>
    <row r="9" spans="1:18" ht="18" customHeight="1" thickBot="1" x14ac:dyDescent="0.2">
      <c r="A9" s="592" t="s">
        <v>939</v>
      </c>
      <c r="B9" s="593"/>
      <c r="C9" s="593"/>
      <c r="D9" s="593"/>
      <c r="E9" s="593"/>
      <c r="F9" s="593"/>
      <c r="G9" s="593"/>
      <c r="H9" s="593"/>
      <c r="I9" s="593"/>
      <c r="J9" s="1277">
        <v>2</v>
      </c>
      <c r="K9" s="1277"/>
      <c r="L9" s="590"/>
      <c r="M9" s="590"/>
      <c r="N9" s="590"/>
      <c r="O9" s="118"/>
      <c r="P9" s="493" t="str">
        <f>IF(J9&lt;&gt;"","○","×")</f>
        <v>○</v>
      </c>
      <c r="R9" s="148"/>
    </row>
    <row r="10" spans="1:18" ht="7.5" customHeight="1" x14ac:dyDescent="0.15">
      <c r="A10" s="594"/>
      <c r="B10" s="177"/>
      <c r="C10" s="177"/>
      <c r="D10" s="177"/>
      <c r="E10" s="177"/>
      <c r="F10" s="177"/>
      <c r="G10" s="177"/>
      <c r="H10" s="177"/>
      <c r="I10" s="177"/>
      <c r="J10" s="118"/>
      <c r="K10" s="118"/>
      <c r="L10" s="590"/>
      <c r="M10" s="590"/>
      <c r="N10" s="590"/>
      <c r="O10" s="118"/>
      <c r="R10" s="148"/>
    </row>
    <row r="11" spans="1:18" ht="18" customHeight="1" thickBot="1" x14ac:dyDescent="0.2">
      <c r="A11" s="594"/>
      <c r="B11" s="177" t="s">
        <v>940</v>
      </c>
      <c r="C11" s="177"/>
      <c r="D11" s="177"/>
      <c r="E11" s="177"/>
      <c r="F11" s="177"/>
      <c r="G11" s="177"/>
      <c r="H11" s="177"/>
      <c r="I11" s="177"/>
      <c r="J11" s="118"/>
      <c r="K11" s="118"/>
      <c r="L11" s="590"/>
      <c r="M11" s="590"/>
      <c r="N11" s="590"/>
      <c r="O11" s="118"/>
      <c r="R11" s="148"/>
    </row>
    <row r="12" spans="1:18" ht="18" customHeight="1" thickBot="1" x14ac:dyDescent="0.2">
      <c r="A12" s="595"/>
      <c r="B12" s="596" t="s">
        <v>720</v>
      </c>
      <c r="C12" s="597"/>
      <c r="D12" s="597"/>
      <c r="E12" s="597"/>
      <c r="F12" s="597"/>
      <c r="G12" s="597"/>
      <c r="H12" s="597"/>
      <c r="I12" s="597"/>
      <c r="J12" s="1277">
        <v>0</v>
      </c>
      <c r="K12" s="1277"/>
      <c r="L12" s="118"/>
      <c r="M12" s="118"/>
      <c r="N12" s="590"/>
      <c r="O12" s="118"/>
      <c r="P12" s="493" t="str">
        <f>IF(J12&lt;&gt;"","○","×")</f>
        <v>○</v>
      </c>
      <c r="R12" s="148"/>
    </row>
    <row r="13" spans="1:18" ht="18" customHeight="1" thickBot="1" x14ac:dyDescent="0.2">
      <c r="A13" s="595"/>
      <c r="B13" s="596" t="s">
        <v>721</v>
      </c>
      <c r="C13" s="597"/>
      <c r="D13" s="597"/>
      <c r="E13" s="597"/>
      <c r="F13" s="597"/>
      <c r="G13" s="597"/>
      <c r="H13" s="597"/>
      <c r="I13" s="597"/>
      <c r="J13" s="1277">
        <v>0</v>
      </c>
      <c r="K13" s="1277"/>
      <c r="L13" s="590"/>
      <c r="M13" s="590"/>
      <c r="N13" s="590"/>
      <c r="O13" s="118"/>
      <c r="P13" s="493" t="str">
        <f>IF(AND(J13&lt;&gt;""),"○","×")</f>
        <v>○</v>
      </c>
      <c r="R13" s="148"/>
    </row>
    <row r="14" spans="1:18" ht="18" customHeight="1" thickBot="1" x14ac:dyDescent="0.2">
      <c r="A14" s="595"/>
      <c r="B14" s="596" t="s">
        <v>722</v>
      </c>
      <c r="C14" s="597"/>
      <c r="D14" s="597"/>
      <c r="E14" s="597"/>
      <c r="F14" s="597"/>
      <c r="G14" s="597"/>
      <c r="H14" s="597"/>
      <c r="I14" s="597"/>
      <c r="J14" s="1277">
        <v>0</v>
      </c>
      <c r="K14" s="1277"/>
      <c r="L14" s="118"/>
      <c r="M14" s="118"/>
      <c r="N14" s="590"/>
      <c r="O14" s="118"/>
      <c r="P14" s="493" t="str">
        <f t="shared" ref="P14:P15" si="0">IF(AND(J14&lt;&gt;""),"○","×")</f>
        <v>○</v>
      </c>
      <c r="R14" s="148"/>
    </row>
    <row r="15" spans="1:18" ht="18" customHeight="1" thickBot="1" x14ac:dyDescent="0.2">
      <c r="A15" s="595"/>
      <c r="B15" s="596" t="s">
        <v>723</v>
      </c>
      <c r="C15" s="597"/>
      <c r="D15" s="597"/>
      <c r="E15" s="597"/>
      <c r="F15" s="597"/>
      <c r="G15" s="597"/>
      <c r="H15" s="597"/>
      <c r="I15" s="597"/>
      <c r="J15" s="1277">
        <v>0</v>
      </c>
      <c r="K15" s="1277"/>
      <c r="L15" s="118"/>
      <c r="M15" s="118"/>
      <c r="N15" s="590"/>
      <c r="O15" s="118"/>
      <c r="P15" s="493" t="str">
        <f t="shared" si="0"/>
        <v>○</v>
      </c>
      <c r="R15" s="148"/>
    </row>
    <row r="16" spans="1:18" ht="18" customHeight="1" thickBot="1" x14ac:dyDescent="0.2">
      <c r="A16" s="598"/>
      <c r="B16" s="599" t="s">
        <v>724</v>
      </c>
      <c r="C16" s="599"/>
      <c r="D16" s="599"/>
      <c r="E16" s="599"/>
      <c r="F16" s="599"/>
      <c r="G16" s="599"/>
      <c r="H16" s="599"/>
      <c r="I16" s="599"/>
      <c r="J16" s="1277">
        <v>2</v>
      </c>
      <c r="K16" s="1277"/>
      <c r="L16" s="590"/>
      <c r="M16" s="590"/>
      <c r="N16" s="590"/>
      <c r="O16" s="118"/>
      <c r="P16" s="493" t="str">
        <f>IF(AND(J16&lt;&gt;""),"○","×")</f>
        <v>○</v>
      </c>
      <c r="R16" s="148"/>
    </row>
    <row r="17" spans="1:18" ht="14.25" x14ac:dyDescent="0.15">
      <c r="N17" s="590"/>
      <c r="O17" s="118"/>
      <c r="R17" s="148"/>
    </row>
    <row r="18" spans="1:18" ht="17.25" customHeight="1" x14ac:dyDescent="0.15">
      <c r="A18" s="176" t="s">
        <v>935</v>
      </c>
      <c r="I18" s="589"/>
      <c r="J18" s="590"/>
      <c r="K18" s="590"/>
      <c r="L18" s="590"/>
      <c r="M18" s="590"/>
      <c r="N18" s="590"/>
      <c r="O18" s="118"/>
      <c r="R18" s="148"/>
    </row>
    <row r="19" spans="1:18" ht="17.25" customHeight="1" x14ac:dyDescent="0.15">
      <c r="A19" t="s">
        <v>725</v>
      </c>
      <c r="I19" s="589"/>
      <c r="J19" s="590"/>
      <c r="K19" s="590"/>
      <c r="L19" s="590"/>
      <c r="M19" s="590"/>
      <c r="N19" s="590"/>
      <c r="O19" s="118"/>
      <c r="R19" s="148"/>
    </row>
    <row r="20" spans="1:18" ht="20.100000000000001" customHeight="1" x14ac:dyDescent="0.15">
      <c r="B20" s="600"/>
      <c r="I20" s="589"/>
      <c r="J20" s="590"/>
      <c r="M20" s="590"/>
      <c r="N20" s="590"/>
      <c r="O20" s="118"/>
      <c r="P20" s="1259"/>
      <c r="R20" s="148"/>
    </row>
    <row r="21" spans="1:18" ht="5.0999999999999996" customHeight="1" x14ac:dyDescent="0.15">
      <c r="O21" s="118"/>
      <c r="P21" s="1259"/>
      <c r="R21" s="148"/>
    </row>
    <row r="22" spans="1:18" ht="30" customHeight="1" x14ac:dyDescent="0.15">
      <c r="A22" s="1264" t="s">
        <v>726</v>
      </c>
      <c r="B22" s="1264"/>
      <c r="C22" s="1266" t="s">
        <v>727</v>
      </c>
      <c r="D22" s="1267"/>
      <c r="E22" s="1267"/>
      <c r="F22" s="1267"/>
      <c r="G22" s="1268"/>
      <c r="H22" s="1254" t="s">
        <v>728</v>
      </c>
      <c r="I22" s="1255"/>
      <c r="J22" s="1255"/>
      <c r="K22" s="1255"/>
      <c r="L22" s="1256"/>
      <c r="M22" s="601" t="s">
        <v>729</v>
      </c>
      <c r="O22" s="118"/>
      <c r="P22" s="1259"/>
      <c r="R22" s="148"/>
    </row>
    <row r="23" spans="1:18" ht="20.100000000000001" customHeight="1" x14ac:dyDescent="0.15">
      <c r="A23" s="1264"/>
      <c r="B23" s="1264"/>
      <c r="C23" s="1269"/>
      <c r="D23" s="1270"/>
      <c r="E23" s="1270"/>
      <c r="F23" s="1270"/>
      <c r="G23" s="1271"/>
      <c r="H23" s="1257" t="s">
        <v>730</v>
      </c>
      <c r="I23" s="1254" t="s">
        <v>731</v>
      </c>
      <c r="J23" s="1255"/>
      <c r="K23" s="1256"/>
      <c r="L23" s="1257" t="s">
        <v>732</v>
      </c>
      <c r="M23" s="1251" t="s">
        <v>733</v>
      </c>
      <c r="O23" s="118"/>
      <c r="P23" s="1259"/>
      <c r="R23" s="148"/>
    </row>
    <row r="24" spans="1:18" ht="65.25" customHeight="1" thickBot="1" x14ac:dyDescent="0.2">
      <c r="A24" s="1264"/>
      <c r="B24" s="1265"/>
      <c r="C24" s="1272"/>
      <c r="D24" s="1273"/>
      <c r="E24" s="1273"/>
      <c r="F24" s="1273"/>
      <c r="G24" s="1274"/>
      <c r="H24" s="1258"/>
      <c r="I24" s="602" t="s">
        <v>1097</v>
      </c>
      <c r="J24" s="602" t="s">
        <v>1098</v>
      </c>
      <c r="K24" s="603" t="s">
        <v>734</v>
      </c>
      <c r="L24" s="1258"/>
      <c r="M24" s="1252"/>
      <c r="O24" s="118"/>
      <c r="P24" s="1259"/>
      <c r="R24" s="148"/>
    </row>
    <row r="25" spans="1:18" ht="80.099999999999994" customHeight="1" thickBot="1" x14ac:dyDescent="0.2">
      <c r="A25" s="492">
        <v>1</v>
      </c>
      <c r="B25" s="2" t="s">
        <v>1394</v>
      </c>
      <c r="C25" s="1060" t="s">
        <v>1396</v>
      </c>
      <c r="D25" s="1253"/>
      <c r="E25" s="1253"/>
      <c r="F25" s="1253"/>
      <c r="G25" s="1061"/>
      <c r="H25" s="22">
        <v>12</v>
      </c>
      <c r="I25" s="22">
        <v>0</v>
      </c>
      <c r="J25" s="22">
        <v>0</v>
      </c>
      <c r="K25" s="22">
        <v>0</v>
      </c>
      <c r="L25" s="22">
        <v>26</v>
      </c>
      <c r="M25" s="3" t="s">
        <v>1398</v>
      </c>
      <c r="N25" t="s">
        <v>1399</v>
      </c>
      <c r="O25" s="118"/>
      <c r="P25" t="str">
        <f>IF(AND(J9&gt;=1,OR(B25="",C25="",H25="",I25="",J25="",K25="",L25="",M25="",N25="")),"×","〇")</f>
        <v>〇</v>
      </c>
      <c r="R25" s="148"/>
    </row>
    <row r="26" spans="1:18" ht="80.099999999999994" customHeight="1" thickBot="1" x14ac:dyDescent="0.2">
      <c r="A26" s="492">
        <v>2</v>
      </c>
      <c r="B26" s="2" t="s">
        <v>1395</v>
      </c>
      <c r="C26" s="1060" t="s">
        <v>1397</v>
      </c>
      <c r="D26" s="1253"/>
      <c r="E26" s="1253"/>
      <c r="F26" s="1253"/>
      <c r="G26" s="1061"/>
      <c r="H26" s="22">
        <v>12</v>
      </c>
      <c r="I26" s="22">
        <v>0</v>
      </c>
      <c r="J26" s="22">
        <v>0</v>
      </c>
      <c r="K26" s="22">
        <v>0</v>
      </c>
      <c r="L26" s="22">
        <v>27</v>
      </c>
      <c r="M26" s="3" t="s">
        <v>1398</v>
      </c>
      <c r="O26" s="118"/>
      <c r="R26" s="148"/>
    </row>
    <row r="27" spans="1:18" ht="80.099999999999994" customHeight="1" thickBot="1" x14ac:dyDescent="0.2">
      <c r="A27" s="492">
        <v>3</v>
      </c>
      <c r="B27" s="2"/>
      <c r="C27" s="1060"/>
      <c r="D27" s="1253"/>
      <c r="E27" s="1253"/>
      <c r="F27" s="1253"/>
      <c r="G27" s="1061"/>
      <c r="H27" s="22"/>
      <c r="I27" s="22"/>
      <c r="J27" s="22"/>
      <c r="K27" s="22"/>
      <c r="L27" s="22"/>
      <c r="M27" s="3"/>
      <c r="O27" s="118"/>
      <c r="R27" s="148"/>
    </row>
    <row r="28" spans="1:18" ht="80.099999999999994" customHeight="1" thickBot="1" x14ac:dyDescent="0.2">
      <c r="A28" s="492">
        <v>4</v>
      </c>
      <c r="B28" s="2"/>
      <c r="C28" s="1060"/>
      <c r="D28" s="1253"/>
      <c r="E28" s="1253"/>
      <c r="F28" s="1253"/>
      <c r="G28" s="1061"/>
      <c r="H28" s="22"/>
      <c r="I28" s="22"/>
      <c r="J28" s="22"/>
      <c r="K28" s="22"/>
      <c r="L28" s="22"/>
      <c r="M28" s="3"/>
      <c r="O28" s="118"/>
      <c r="R28" s="148"/>
    </row>
    <row r="29" spans="1:18" ht="80.099999999999994" customHeight="1" thickBot="1" x14ac:dyDescent="0.2">
      <c r="A29" s="492">
        <v>5</v>
      </c>
      <c r="B29" s="2"/>
      <c r="C29" s="1060"/>
      <c r="D29" s="1253"/>
      <c r="E29" s="1253"/>
      <c r="F29" s="1253"/>
      <c r="G29" s="1061"/>
      <c r="H29" s="22"/>
      <c r="I29" s="22"/>
      <c r="J29" s="22"/>
      <c r="K29" s="22"/>
      <c r="L29" s="22"/>
      <c r="M29" s="3"/>
      <c r="O29" s="118"/>
      <c r="R29" s="150"/>
    </row>
    <row r="30" spans="1:18" ht="14.25" x14ac:dyDescent="0.15">
      <c r="A30" s="590"/>
      <c r="Q30" s="202" t="s">
        <v>184</v>
      </c>
    </row>
  </sheetData>
  <sheetProtection selectLockedCells="1"/>
  <mergeCells count="24">
    <mergeCell ref="P20:P24"/>
    <mergeCell ref="J4:N4"/>
    <mergeCell ref="J5:N5"/>
    <mergeCell ref="A1:N1"/>
    <mergeCell ref="A2:M2"/>
    <mergeCell ref="A22:B24"/>
    <mergeCell ref="C22:G24"/>
    <mergeCell ref="H23:H24"/>
    <mergeCell ref="I23:K23"/>
    <mergeCell ref="J8:K8"/>
    <mergeCell ref="J9:K9"/>
    <mergeCell ref="J12:K12"/>
    <mergeCell ref="J13:K13"/>
    <mergeCell ref="J14:K14"/>
    <mergeCell ref="J15:K15"/>
    <mergeCell ref="J16:K16"/>
    <mergeCell ref="M23:M24"/>
    <mergeCell ref="C28:G28"/>
    <mergeCell ref="C29:G29"/>
    <mergeCell ref="H22:L22"/>
    <mergeCell ref="L23:L24"/>
    <mergeCell ref="C25:G25"/>
    <mergeCell ref="C26:G26"/>
    <mergeCell ref="C27:G27"/>
  </mergeCells>
  <phoneticPr fontId="6"/>
  <conditionalFormatting sqref="P20">
    <cfRule type="cellIs" dxfId="11" priority="1" stopIfTrue="1" operator="equal">
      <formula>"未入力あり"</formula>
    </cfRule>
  </conditionalFormatting>
  <dataValidations xWindow="577" yWindow="195" count="3">
    <dataValidation allowBlank="1" showInputMessage="1" showErrorMessage="1" prompt="表紙の病院名を反映" sqref="J4:N4" xr:uid="{00000000-0002-0000-0D00-000000000000}"/>
    <dataValidation type="whole" imeMode="disabled" operator="greaterThanOrEqual" allowBlank="1" showInputMessage="1" showErrorMessage="1" prompt="整数で入力" sqref="H25:L29 J9 J12:J16" xr:uid="{00000000-0002-0000-0D00-000001000000}">
      <formula1>0</formula1>
    </dataValidation>
    <dataValidation type="list" allowBlank="1" showInputMessage="1" showErrorMessage="1" sqref="M25:M29" xr:uid="{00000000-0002-0000-0D00-000003000000}">
      <formula1>"①,②,③"</formula1>
    </dataValidation>
  </dataValidations>
  <printOptions horizontalCentered="1"/>
  <pageMargins left="0.39370078740157483" right="0.39370078740157483" top="0.59055118110236227" bottom="0.59055118110236227" header="0.31496062992125984" footer="0.27559055118110237"/>
  <pageSetup paperSize="9" scale="52" orientation="portrait" r:id="rId1"/>
  <headerFooter scaleWithDoc="0" alignWithMargins="0">
    <oddFooter>&amp;C&amp;P/&amp;N&amp;R&amp;A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N79"/>
  <sheetViews>
    <sheetView view="pageBreakPreview" zoomScale="70" zoomScaleNormal="100" zoomScaleSheetLayoutView="70" workbookViewId="0">
      <selection activeCell="F37" sqref="F37"/>
    </sheetView>
  </sheetViews>
  <sheetFormatPr defaultColWidth="9" defaultRowHeight="13.5" x14ac:dyDescent="0.15"/>
  <cols>
    <col min="1" max="1" width="5.625" customWidth="1"/>
    <col min="2" max="2" width="30.625" customWidth="1"/>
    <col min="3" max="3" width="15.625" customWidth="1"/>
    <col min="4" max="4" width="38.375" customWidth="1"/>
    <col min="5" max="10" width="15.625" customWidth="1"/>
    <col min="11" max="11" width="1.125" customWidth="1"/>
    <col min="12" max="12" width="10" hidden="1" customWidth="1"/>
    <col min="13" max="13" width="2.625" customWidth="1"/>
    <col min="14" max="14" width="80.625" style="119" customWidth="1"/>
  </cols>
  <sheetData>
    <row r="1" spans="1:14" ht="20.100000000000001" customHeight="1" thickBot="1" x14ac:dyDescent="0.2">
      <c r="A1" s="1026" t="s">
        <v>735</v>
      </c>
      <c r="B1" s="1026"/>
      <c r="C1" s="1026"/>
      <c r="D1" s="1026"/>
      <c r="E1" s="1026"/>
      <c r="F1" s="1026"/>
      <c r="G1" s="1026"/>
      <c r="H1" s="1026"/>
      <c r="I1" s="1026"/>
      <c r="J1" s="1026"/>
      <c r="M1" s="577"/>
    </row>
    <row r="2" spans="1:14" ht="24.95" customHeight="1" thickTop="1" thickBot="1" x14ac:dyDescent="0.2">
      <c r="A2" s="977" t="s">
        <v>945</v>
      </c>
      <c r="B2" s="977"/>
      <c r="C2" s="977"/>
      <c r="D2" s="977"/>
      <c r="E2" s="977"/>
      <c r="F2" s="977"/>
      <c r="G2" s="977"/>
      <c r="H2" s="977"/>
      <c r="I2" s="977"/>
      <c r="J2" s="116" t="str">
        <f>IF(COUNTIF(L7:L50,"×")=0,"入力済","未入力あり")</f>
        <v>入力済</v>
      </c>
      <c r="L2" s="434"/>
      <c r="M2" s="577"/>
    </row>
    <row r="3" spans="1:14" ht="5.0999999999999996" customHeight="1" thickTop="1" x14ac:dyDescent="0.15">
      <c r="A3" s="203"/>
      <c r="B3" s="203"/>
      <c r="C3" s="203"/>
      <c r="D3" s="203"/>
      <c r="E3" s="203"/>
      <c r="F3" s="203"/>
      <c r="G3" s="203"/>
      <c r="H3" s="203"/>
      <c r="I3" s="203"/>
      <c r="J3" s="203"/>
      <c r="L3" s="434"/>
    </row>
    <row r="4" spans="1:14" ht="20.100000000000001" customHeight="1" x14ac:dyDescent="0.15">
      <c r="G4" s="120" t="s">
        <v>293</v>
      </c>
      <c r="H4" s="1301" t="str">
        <f>表紙!E3</f>
        <v>大阪母子医療センター</v>
      </c>
      <c r="I4" s="1302"/>
      <c r="J4" s="1303"/>
      <c r="L4" s="434"/>
      <c r="N4" s="122" t="s">
        <v>186</v>
      </c>
    </row>
    <row r="5" spans="1:14" ht="20.100000000000001" customHeight="1" x14ac:dyDescent="0.15">
      <c r="E5" s="120"/>
      <c r="G5" s="120" t="s">
        <v>1178</v>
      </c>
      <c r="H5" s="762" t="s">
        <v>1189</v>
      </c>
      <c r="I5" s="604"/>
      <c r="J5" s="604"/>
      <c r="L5" s="434"/>
      <c r="N5" s="148"/>
    </row>
    <row r="6" spans="1:14" ht="20.100000000000001" customHeight="1" x14ac:dyDescent="0.15">
      <c r="A6" s="119"/>
      <c r="L6" s="434"/>
      <c r="N6" s="148"/>
    </row>
    <row r="7" spans="1:14" ht="13.5" customHeight="1" x14ac:dyDescent="0.15">
      <c r="A7" s="1293" t="s">
        <v>623</v>
      </c>
      <c r="B7" s="1288"/>
      <c r="C7" s="1288" t="s">
        <v>624</v>
      </c>
      <c r="D7" s="1288" t="s">
        <v>736</v>
      </c>
      <c r="E7" s="1288" t="s">
        <v>737</v>
      </c>
      <c r="F7" s="1296" t="s">
        <v>738</v>
      </c>
      <c r="G7" s="1297"/>
      <c r="H7" s="1298"/>
      <c r="I7" s="1299" t="s">
        <v>739</v>
      </c>
      <c r="J7" s="1304" t="s">
        <v>740</v>
      </c>
      <c r="N7" s="148"/>
    </row>
    <row r="8" spans="1:14" ht="30" customHeight="1" thickBot="1" x14ac:dyDescent="0.2">
      <c r="A8" s="1294"/>
      <c r="B8" s="1295"/>
      <c r="C8" s="1289"/>
      <c r="D8" s="1289"/>
      <c r="E8" s="1289"/>
      <c r="F8" s="605" t="s">
        <v>741</v>
      </c>
      <c r="G8" s="605" t="s">
        <v>742</v>
      </c>
      <c r="H8" s="605" t="s">
        <v>743</v>
      </c>
      <c r="I8" s="1300"/>
      <c r="J8" s="1305"/>
      <c r="K8" s="210"/>
      <c r="L8" s="210"/>
      <c r="N8" s="148"/>
    </row>
    <row r="9" spans="1:14" ht="21" customHeight="1" thickBot="1" x14ac:dyDescent="0.2">
      <c r="A9" s="606">
        <v>1</v>
      </c>
      <c r="B9" s="34" t="s">
        <v>1225</v>
      </c>
      <c r="C9" s="3" t="s">
        <v>1223</v>
      </c>
      <c r="D9" s="25" t="s">
        <v>1224</v>
      </c>
      <c r="E9" s="1">
        <v>9</v>
      </c>
      <c r="F9" s="39" t="s">
        <v>1306</v>
      </c>
      <c r="G9" s="39" t="s">
        <v>1306</v>
      </c>
      <c r="H9" s="39" t="s">
        <v>1307</v>
      </c>
      <c r="I9" s="39" t="s">
        <v>1306</v>
      </c>
      <c r="J9" s="39" t="s">
        <v>1306</v>
      </c>
      <c r="K9" s="607"/>
      <c r="L9" s="493" t="str">
        <f>IF(AND(B9&lt;&gt;"",C9&lt;&gt;"",D9&lt;&gt;"",E9&lt;&gt;"",F9&lt;&gt;"",G9&lt;&gt;"",H9&lt;&gt;"",I9&lt;&gt;"",J9&lt;&gt;""),"○","×")</f>
        <v>○</v>
      </c>
      <c r="N9" s="148"/>
    </row>
    <row r="10" spans="1:14" ht="21" customHeight="1" thickBot="1" x14ac:dyDescent="0.2">
      <c r="A10" s="606">
        <v>2</v>
      </c>
      <c r="B10" s="34" t="s">
        <v>1305</v>
      </c>
      <c r="C10" s="3" t="s">
        <v>1223</v>
      </c>
      <c r="D10" s="25" t="s">
        <v>1224</v>
      </c>
      <c r="E10" s="1">
        <v>5</v>
      </c>
      <c r="F10" s="39" t="s">
        <v>1306</v>
      </c>
      <c r="G10" s="39" t="s">
        <v>1306</v>
      </c>
      <c r="H10" s="39" t="s">
        <v>1307</v>
      </c>
      <c r="I10" s="39" t="s">
        <v>1306</v>
      </c>
      <c r="J10" s="39" t="s">
        <v>1307</v>
      </c>
      <c r="K10" s="607"/>
      <c r="L10" s="118"/>
      <c r="N10" s="148"/>
    </row>
    <row r="11" spans="1:14" ht="21" customHeight="1" thickBot="1" x14ac:dyDescent="0.2">
      <c r="A11" s="606">
        <v>3</v>
      </c>
      <c r="B11" s="34" t="s">
        <v>1305</v>
      </c>
      <c r="C11" s="3" t="s">
        <v>1223</v>
      </c>
      <c r="D11" s="25" t="s">
        <v>1224</v>
      </c>
      <c r="E11" s="1">
        <v>2</v>
      </c>
      <c r="F11" s="39" t="s">
        <v>1306</v>
      </c>
      <c r="G11" s="39" t="s">
        <v>1306</v>
      </c>
      <c r="H11" s="39" t="s">
        <v>1307</v>
      </c>
      <c r="I11" s="39" t="s">
        <v>1306</v>
      </c>
      <c r="J11" s="39" t="s">
        <v>1307</v>
      </c>
      <c r="K11" s="607"/>
      <c r="L11" s="118"/>
      <c r="N11" s="148"/>
    </row>
    <row r="12" spans="1:14" ht="21" customHeight="1" thickBot="1" x14ac:dyDescent="0.2">
      <c r="A12" s="606">
        <v>4</v>
      </c>
      <c r="B12" s="34"/>
      <c r="C12" s="3"/>
      <c r="D12" s="25"/>
      <c r="E12" s="1"/>
      <c r="F12" s="39"/>
      <c r="G12" s="39"/>
      <c r="H12" s="39"/>
      <c r="I12" s="39"/>
      <c r="J12" s="39"/>
      <c r="K12" s="607"/>
      <c r="L12" s="118"/>
      <c r="N12" s="148"/>
    </row>
    <row r="13" spans="1:14" ht="21" customHeight="1" thickBot="1" x14ac:dyDescent="0.2">
      <c r="A13" s="606">
        <v>5</v>
      </c>
      <c r="B13" s="34"/>
      <c r="C13" s="3"/>
      <c r="D13" s="25"/>
      <c r="E13" s="1"/>
      <c r="F13" s="39"/>
      <c r="G13" s="39"/>
      <c r="H13" s="39"/>
      <c r="I13" s="39"/>
      <c r="J13" s="39"/>
      <c r="K13" s="607"/>
      <c r="L13" s="118"/>
      <c r="N13" s="148"/>
    </row>
    <row r="14" spans="1:14" ht="21" customHeight="1" thickBot="1" x14ac:dyDescent="0.2">
      <c r="A14" s="606">
        <v>6</v>
      </c>
      <c r="B14" s="34"/>
      <c r="C14" s="3"/>
      <c r="D14" s="25"/>
      <c r="E14" s="1"/>
      <c r="F14" s="39"/>
      <c r="G14" s="39"/>
      <c r="H14" s="39"/>
      <c r="I14" s="39"/>
      <c r="J14" s="39"/>
      <c r="K14" s="118"/>
      <c r="L14" s="118"/>
      <c r="N14" s="148"/>
    </row>
    <row r="15" spans="1:14" ht="21" customHeight="1" thickBot="1" x14ac:dyDescent="0.2">
      <c r="A15" s="606">
        <v>7</v>
      </c>
      <c r="B15" s="34"/>
      <c r="C15" s="3"/>
      <c r="D15" s="25"/>
      <c r="E15" s="1"/>
      <c r="F15" s="39"/>
      <c r="G15" s="39"/>
      <c r="H15" s="39"/>
      <c r="I15" s="39"/>
      <c r="J15" s="39"/>
      <c r="K15" s="118"/>
      <c r="L15" s="118"/>
      <c r="N15" s="148"/>
    </row>
    <row r="16" spans="1:14" ht="21" customHeight="1" thickBot="1" x14ac:dyDescent="0.2">
      <c r="A16" s="606">
        <v>8</v>
      </c>
      <c r="B16" s="34"/>
      <c r="C16" s="3"/>
      <c r="D16" s="25"/>
      <c r="E16" s="1"/>
      <c r="F16" s="39"/>
      <c r="G16" s="39"/>
      <c r="H16" s="39"/>
      <c r="I16" s="39"/>
      <c r="J16" s="39"/>
      <c r="K16" s="118"/>
      <c r="L16" s="118"/>
      <c r="N16" s="148"/>
    </row>
    <row r="17" spans="1:14" ht="21" customHeight="1" thickBot="1" x14ac:dyDescent="0.2">
      <c r="A17" s="606">
        <v>9</v>
      </c>
      <c r="B17" s="34"/>
      <c r="C17" s="3"/>
      <c r="D17" s="25"/>
      <c r="E17" s="1"/>
      <c r="F17" s="39"/>
      <c r="G17" s="39"/>
      <c r="H17" s="39"/>
      <c r="I17" s="39"/>
      <c r="J17" s="39"/>
      <c r="K17" s="118"/>
      <c r="L17" s="118"/>
      <c r="N17" s="148"/>
    </row>
    <row r="18" spans="1:14" ht="21" customHeight="1" thickBot="1" x14ac:dyDescent="0.2">
      <c r="A18" s="606">
        <v>10</v>
      </c>
      <c r="B18" s="34"/>
      <c r="C18" s="3"/>
      <c r="D18" s="25"/>
      <c r="E18" s="1"/>
      <c r="F18" s="39"/>
      <c r="G18" s="39"/>
      <c r="H18" s="39"/>
      <c r="I18" s="39"/>
      <c r="J18" s="39"/>
      <c r="K18" s="118"/>
      <c r="L18" s="118"/>
      <c r="N18" s="148"/>
    </row>
    <row r="19" spans="1:14" ht="21" customHeight="1" thickBot="1" x14ac:dyDescent="0.2">
      <c r="A19" s="606">
        <v>11</v>
      </c>
      <c r="B19" s="34"/>
      <c r="C19" s="3"/>
      <c r="D19" s="25"/>
      <c r="E19" s="1"/>
      <c r="F19" s="39"/>
      <c r="G19" s="39"/>
      <c r="H19" s="39"/>
      <c r="I19" s="39"/>
      <c r="J19" s="39"/>
      <c r="K19" s="118"/>
      <c r="L19" s="118"/>
      <c r="N19" s="148"/>
    </row>
    <row r="20" spans="1:14" ht="21" customHeight="1" thickBot="1" x14ac:dyDescent="0.2">
      <c r="A20" s="606">
        <v>12</v>
      </c>
      <c r="B20" s="34"/>
      <c r="C20" s="3"/>
      <c r="D20" s="25"/>
      <c r="E20" s="1"/>
      <c r="F20" s="39"/>
      <c r="G20" s="39"/>
      <c r="H20" s="39"/>
      <c r="I20" s="39"/>
      <c r="J20" s="39"/>
      <c r="K20" s="118"/>
      <c r="L20" s="118"/>
      <c r="N20" s="148"/>
    </row>
    <row r="21" spans="1:14" ht="21" customHeight="1" thickBot="1" x14ac:dyDescent="0.2">
      <c r="A21" s="606">
        <v>13</v>
      </c>
      <c r="B21" s="34"/>
      <c r="C21" s="3"/>
      <c r="D21" s="25"/>
      <c r="E21" s="1"/>
      <c r="F21" s="39"/>
      <c r="G21" s="39"/>
      <c r="H21" s="39"/>
      <c r="I21" s="39"/>
      <c r="J21" s="39"/>
      <c r="K21" s="118"/>
      <c r="L21" s="118"/>
      <c r="N21" s="148"/>
    </row>
    <row r="22" spans="1:14" ht="21" customHeight="1" thickBot="1" x14ac:dyDescent="0.2">
      <c r="A22" s="606">
        <v>14</v>
      </c>
      <c r="B22" s="34"/>
      <c r="C22" s="3"/>
      <c r="D22" s="25"/>
      <c r="E22" s="1"/>
      <c r="F22" s="39"/>
      <c r="G22" s="39"/>
      <c r="H22" s="39"/>
      <c r="I22" s="39"/>
      <c r="J22" s="39"/>
      <c r="K22" s="118"/>
      <c r="L22" s="118"/>
      <c r="N22" s="148"/>
    </row>
    <row r="23" spans="1:14" ht="21" customHeight="1" thickBot="1" x14ac:dyDescent="0.2">
      <c r="A23" s="606">
        <v>15</v>
      </c>
      <c r="B23" s="34"/>
      <c r="C23" s="3"/>
      <c r="D23" s="25"/>
      <c r="E23" s="1"/>
      <c r="F23" s="39"/>
      <c r="G23" s="39"/>
      <c r="H23" s="39"/>
      <c r="I23" s="39"/>
      <c r="J23" s="39"/>
      <c r="K23" s="118"/>
      <c r="L23" s="118"/>
      <c r="N23" s="148"/>
    </row>
    <row r="24" spans="1:14" ht="21" customHeight="1" x14ac:dyDescent="0.15">
      <c r="A24" s="176" t="s">
        <v>744</v>
      </c>
      <c r="K24" s="118"/>
      <c r="L24" s="118"/>
      <c r="N24" s="148"/>
    </row>
    <row r="25" spans="1:14" ht="15" customHeight="1" x14ac:dyDescent="0.15">
      <c r="A25" s="176" t="s">
        <v>1123</v>
      </c>
      <c r="B25" s="176"/>
      <c r="C25" s="176"/>
      <c r="D25" s="176"/>
      <c r="E25" s="176"/>
      <c r="F25" s="176"/>
      <c r="N25" s="148"/>
    </row>
    <row r="26" spans="1:14" ht="15" customHeight="1" x14ac:dyDescent="0.15">
      <c r="A26" s="176" t="s">
        <v>1204</v>
      </c>
      <c r="N26" s="148"/>
    </row>
    <row r="27" spans="1:14" ht="15" customHeight="1" thickBot="1" x14ac:dyDescent="0.2">
      <c r="N27" s="148"/>
    </row>
    <row r="28" spans="1:14" ht="21" customHeight="1" thickBot="1" x14ac:dyDescent="0.2">
      <c r="A28" s="175" t="s">
        <v>1190</v>
      </c>
      <c r="B28" s="608"/>
      <c r="C28" s="608"/>
      <c r="D28" s="608"/>
      <c r="E28" s="14">
        <v>90</v>
      </c>
      <c r="F28" s="609" t="s">
        <v>454</v>
      </c>
      <c r="H28" s="193"/>
      <c r="I28" s="193"/>
      <c r="J28" s="193"/>
      <c r="K28" s="610"/>
      <c r="L28" s="493" t="str">
        <f>IF(E28&lt;&gt;"","○","×")</f>
        <v>○</v>
      </c>
      <c r="N28" s="148"/>
    </row>
    <row r="29" spans="1:14" ht="21" customHeight="1" x14ac:dyDescent="0.15">
      <c r="A29" s="498" t="s">
        <v>1191</v>
      </c>
      <c r="B29" s="498"/>
      <c r="C29" s="442"/>
      <c r="D29" s="442"/>
      <c r="E29" s="442"/>
      <c r="F29" s="442"/>
      <c r="G29" s="442"/>
      <c r="H29" s="442"/>
      <c r="I29" s="442"/>
      <c r="J29" s="442"/>
      <c r="K29" s="442"/>
      <c r="L29" s="442"/>
      <c r="N29" s="148"/>
    </row>
    <row r="30" spans="1:14" ht="21" customHeight="1" thickBot="1" x14ac:dyDescent="0.2">
      <c r="A30" s="611"/>
      <c r="B30" s="1290" t="s">
        <v>745</v>
      </c>
      <c r="C30" s="1291"/>
      <c r="D30" s="612" t="s">
        <v>746</v>
      </c>
      <c r="E30" s="442"/>
      <c r="F30" s="442"/>
      <c r="G30" s="442"/>
      <c r="H30" s="442"/>
      <c r="I30" s="442"/>
      <c r="J30" s="613"/>
      <c r="K30" s="614"/>
      <c r="L30" s="614"/>
      <c r="N30" s="148"/>
    </row>
    <row r="31" spans="1:14" ht="21" customHeight="1" thickBot="1" x14ac:dyDescent="0.2">
      <c r="A31" s="611">
        <v>1</v>
      </c>
      <c r="B31" s="1278" t="s">
        <v>747</v>
      </c>
      <c r="C31" s="1292"/>
      <c r="D31" s="26">
        <v>84</v>
      </c>
      <c r="E31" s="442"/>
      <c r="F31" s="442"/>
      <c r="G31" s="442"/>
      <c r="H31" s="442"/>
      <c r="I31" s="442"/>
      <c r="J31" s="613"/>
      <c r="K31" s="614"/>
      <c r="L31" s="493" t="str">
        <f>IF(D31&lt;&gt;"","○","×")</f>
        <v>○</v>
      </c>
      <c r="N31" s="148"/>
    </row>
    <row r="32" spans="1:14" ht="21" customHeight="1" thickBot="1" x14ac:dyDescent="0.2">
      <c r="A32" s="611">
        <v>2</v>
      </c>
      <c r="B32" s="1278" t="s">
        <v>748</v>
      </c>
      <c r="C32" s="1292"/>
      <c r="D32" s="26">
        <v>3</v>
      </c>
      <c r="E32" s="442"/>
      <c r="F32" s="442"/>
      <c r="G32" s="442"/>
      <c r="H32" s="442"/>
      <c r="I32" s="442"/>
      <c r="J32" s="613"/>
      <c r="K32" s="614"/>
      <c r="L32" s="493" t="str">
        <f>IF(D32&lt;&gt;"","○","×")</f>
        <v>○</v>
      </c>
      <c r="N32" s="148"/>
    </row>
    <row r="33" spans="1:14" ht="21" customHeight="1" thickBot="1" x14ac:dyDescent="0.2">
      <c r="A33" s="611">
        <v>3</v>
      </c>
      <c r="B33" s="1278" t="s">
        <v>1121</v>
      </c>
      <c r="C33" s="1279"/>
      <c r="D33" s="26">
        <v>3</v>
      </c>
      <c r="E33" s="442"/>
      <c r="F33" s="442"/>
      <c r="G33" s="442"/>
      <c r="H33" s="442"/>
      <c r="I33" s="442"/>
      <c r="J33" s="613"/>
      <c r="K33" s="614"/>
      <c r="L33" s="493" t="str">
        <f>IF(D33&lt;&gt;"","○","×")</f>
        <v>○</v>
      </c>
      <c r="N33" s="148"/>
    </row>
    <row r="34" spans="1:14" ht="21" customHeight="1" x14ac:dyDescent="0.15">
      <c r="A34" s="1280" t="s">
        <v>749</v>
      </c>
      <c r="B34" s="1281"/>
      <c r="C34" s="1281"/>
      <c r="D34" s="615">
        <f>D31+D32+D33</f>
        <v>90</v>
      </c>
      <c r="E34" s="442"/>
      <c r="F34" s="442"/>
      <c r="G34" s="442"/>
      <c r="H34" s="442"/>
      <c r="I34" s="442"/>
      <c r="J34" s="613"/>
      <c r="K34" s="614"/>
      <c r="L34" s="614"/>
      <c r="N34" s="148"/>
    </row>
    <row r="35" spans="1:14" ht="9.9499999999999993" customHeight="1" thickBot="1" x14ac:dyDescent="0.2">
      <c r="N35" s="148"/>
    </row>
    <row r="36" spans="1:14" ht="21" customHeight="1" thickBot="1" x14ac:dyDescent="0.2">
      <c r="A36" s="175" t="s">
        <v>1192</v>
      </c>
      <c r="B36" s="608"/>
      <c r="C36" s="608"/>
      <c r="D36" s="608"/>
      <c r="E36" s="14">
        <v>88</v>
      </c>
      <c r="F36" s="609" t="s">
        <v>454</v>
      </c>
      <c r="H36" s="193"/>
      <c r="I36" s="193"/>
      <c r="J36" s="193"/>
      <c r="K36" s="610"/>
      <c r="L36" s="493" t="str">
        <f>IF(E36&lt;&gt;"","○","×")</f>
        <v>○</v>
      </c>
      <c r="N36" s="148"/>
    </row>
    <row r="37" spans="1:14" ht="21" customHeight="1" x14ac:dyDescent="0.15">
      <c r="A37" s="498" t="s">
        <v>1193</v>
      </c>
      <c r="B37" s="498"/>
      <c r="C37" s="442"/>
      <c r="D37" s="442"/>
      <c r="E37" s="442"/>
      <c r="F37" s="442"/>
      <c r="G37" s="442"/>
      <c r="H37" s="442"/>
      <c r="I37" s="442"/>
      <c r="J37" s="442"/>
      <c r="K37" s="442"/>
      <c r="L37" s="442"/>
      <c r="N37" s="148"/>
    </row>
    <row r="38" spans="1:14" ht="21" customHeight="1" thickBot="1" x14ac:dyDescent="0.2">
      <c r="A38" s="611"/>
      <c r="B38" s="1290" t="s">
        <v>745</v>
      </c>
      <c r="C38" s="1291"/>
      <c r="D38" s="612" t="s">
        <v>746</v>
      </c>
      <c r="E38" s="442"/>
      <c r="F38" s="442"/>
      <c r="G38" s="442"/>
      <c r="H38" s="442"/>
      <c r="I38" s="442"/>
      <c r="J38" s="613"/>
      <c r="K38" s="614"/>
      <c r="L38" s="614"/>
      <c r="N38" s="148"/>
    </row>
    <row r="39" spans="1:14" ht="21" customHeight="1" thickBot="1" x14ac:dyDescent="0.2">
      <c r="A39" s="611">
        <v>1</v>
      </c>
      <c r="B39" s="1278" t="s">
        <v>747</v>
      </c>
      <c r="C39" s="1292"/>
      <c r="D39" s="26">
        <v>82</v>
      </c>
      <c r="E39" s="442"/>
      <c r="F39" s="442"/>
      <c r="G39" s="442"/>
      <c r="H39" s="442"/>
      <c r="I39" s="442"/>
      <c r="J39" s="613"/>
      <c r="K39" s="614"/>
      <c r="L39" s="493" t="str">
        <f>IF(D39&lt;&gt;"","○","×")</f>
        <v>○</v>
      </c>
      <c r="N39" s="148"/>
    </row>
    <row r="40" spans="1:14" ht="21" customHeight="1" thickBot="1" x14ac:dyDescent="0.2">
      <c r="A40" s="611">
        <v>2</v>
      </c>
      <c r="B40" s="1278" t="s">
        <v>748</v>
      </c>
      <c r="C40" s="1292"/>
      <c r="D40" s="26">
        <v>3</v>
      </c>
      <c r="E40" s="442"/>
      <c r="F40" s="442"/>
      <c r="G40" s="442"/>
      <c r="H40" s="442"/>
      <c r="I40" s="442"/>
      <c r="J40" s="613"/>
      <c r="K40" s="614"/>
      <c r="L40" s="493" t="str">
        <f>IF(D40&lt;&gt;"","○","×")</f>
        <v>○</v>
      </c>
      <c r="N40" s="148"/>
    </row>
    <row r="41" spans="1:14" ht="21" customHeight="1" thickBot="1" x14ac:dyDescent="0.2">
      <c r="A41" s="611">
        <v>3</v>
      </c>
      <c r="B41" s="1278" t="s">
        <v>1121</v>
      </c>
      <c r="C41" s="1279"/>
      <c r="D41" s="26">
        <v>3</v>
      </c>
      <c r="E41" s="442"/>
      <c r="F41" s="442"/>
      <c r="G41" s="442"/>
      <c r="H41" s="442"/>
      <c r="I41" s="442"/>
      <c r="J41" s="613"/>
      <c r="K41" s="614"/>
      <c r="L41" s="493" t="str">
        <f>IF(D41&lt;&gt;"","○","×")</f>
        <v>○</v>
      </c>
      <c r="N41" s="148"/>
    </row>
    <row r="42" spans="1:14" ht="21" customHeight="1" x14ac:dyDescent="0.15">
      <c r="A42" s="1280" t="s">
        <v>749</v>
      </c>
      <c r="B42" s="1281"/>
      <c r="C42" s="1281"/>
      <c r="D42" s="615">
        <f>D39+D40+D41</f>
        <v>88</v>
      </c>
      <c r="E42" s="442"/>
      <c r="F42" s="442"/>
      <c r="G42" s="442"/>
      <c r="H42" s="442"/>
      <c r="I42" s="442"/>
      <c r="J42" s="613"/>
      <c r="K42" s="614"/>
      <c r="L42" s="614"/>
      <c r="N42" s="148"/>
    </row>
    <row r="43" spans="1:14" ht="9.9499999999999993" customHeight="1" x14ac:dyDescent="0.15">
      <c r="N43" s="148"/>
    </row>
    <row r="44" spans="1:14" ht="40.5" customHeight="1" x14ac:dyDescent="0.15">
      <c r="A44" s="1282" t="s">
        <v>1122</v>
      </c>
      <c r="B44" s="1283"/>
      <c r="C44" s="1283"/>
      <c r="D44" s="1283"/>
      <c r="E44" s="1283"/>
      <c r="F44" s="1283"/>
      <c r="G44" s="1283"/>
      <c r="H44" s="1283"/>
      <c r="I44" s="1284"/>
      <c r="J44" s="616" t="s">
        <v>750</v>
      </c>
      <c r="N44" s="148"/>
    </row>
    <row r="45" spans="1:14" ht="20.100000000000001" customHeight="1" thickBot="1" x14ac:dyDescent="0.2">
      <c r="A45" s="227" t="s">
        <v>751</v>
      </c>
      <c r="B45" s="1285" t="s">
        <v>752</v>
      </c>
      <c r="C45" s="1286"/>
      <c r="D45" s="1286"/>
      <c r="E45" s="1286"/>
      <c r="F45" s="1286"/>
      <c r="G45" s="1286"/>
      <c r="H45" s="1286"/>
      <c r="I45" s="1287"/>
      <c r="J45" s="617" t="s">
        <v>753</v>
      </c>
      <c r="N45" s="148"/>
    </row>
    <row r="46" spans="1:14" ht="30" customHeight="1" thickBot="1" x14ac:dyDescent="0.2">
      <c r="A46" s="618">
        <v>1</v>
      </c>
      <c r="B46" s="765" t="s">
        <v>1308</v>
      </c>
      <c r="C46" s="766"/>
      <c r="D46" s="766"/>
      <c r="E46" s="766"/>
      <c r="F46" s="766"/>
      <c r="G46" s="766"/>
      <c r="H46" s="766"/>
      <c r="I46" s="767"/>
      <c r="J46" s="35" t="s">
        <v>1313</v>
      </c>
      <c r="L46" s="493" t="str">
        <f>IF(AND(B46&lt;&gt;"",J46&lt;&gt;""),"○","×")</f>
        <v>○</v>
      </c>
      <c r="N46" s="148"/>
    </row>
    <row r="47" spans="1:14" ht="30" customHeight="1" thickBot="1" x14ac:dyDescent="0.2">
      <c r="A47" s="618">
        <v>2</v>
      </c>
      <c r="B47" s="765" t="s">
        <v>1309</v>
      </c>
      <c r="C47" s="766"/>
      <c r="D47" s="766"/>
      <c r="E47" s="766"/>
      <c r="F47" s="766"/>
      <c r="G47" s="766"/>
      <c r="H47" s="766"/>
      <c r="I47" s="767"/>
      <c r="J47" s="35" t="s">
        <v>140</v>
      </c>
      <c r="L47" s="493" t="str">
        <f t="shared" ref="L47:L50" si="0">IF(AND(B47&lt;&gt;"",J47&lt;&gt;""),"○","×")</f>
        <v>○</v>
      </c>
      <c r="N47" s="148"/>
    </row>
    <row r="48" spans="1:14" ht="30" customHeight="1" thickBot="1" x14ac:dyDescent="0.2">
      <c r="A48" s="618">
        <v>3</v>
      </c>
      <c r="B48" s="765" t="s">
        <v>1310</v>
      </c>
      <c r="C48" s="766"/>
      <c r="D48" s="766"/>
      <c r="E48" s="766"/>
      <c r="F48" s="766"/>
      <c r="G48" s="766"/>
      <c r="H48" s="766"/>
      <c r="I48" s="767"/>
      <c r="J48" s="35" t="s">
        <v>140</v>
      </c>
      <c r="L48" s="493" t="str">
        <f t="shared" si="0"/>
        <v>○</v>
      </c>
      <c r="N48" s="148"/>
    </row>
    <row r="49" spans="1:14" ht="30" customHeight="1" thickBot="1" x14ac:dyDescent="0.2">
      <c r="A49" s="618">
        <v>4</v>
      </c>
      <c r="B49" s="765" t="s">
        <v>1311</v>
      </c>
      <c r="C49" s="766"/>
      <c r="D49" s="766"/>
      <c r="E49" s="766"/>
      <c r="F49" s="766"/>
      <c r="G49" s="766"/>
      <c r="H49" s="766"/>
      <c r="I49" s="767"/>
      <c r="J49" s="35" t="s">
        <v>140</v>
      </c>
      <c r="L49" s="493" t="str">
        <f t="shared" si="0"/>
        <v>○</v>
      </c>
      <c r="N49" s="148"/>
    </row>
    <row r="50" spans="1:14" ht="30" customHeight="1" thickBot="1" x14ac:dyDescent="0.2">
      <c r="A50" s="618">
        <v>5</v>
      </c>
      <c r="B50" s="765" t="s">
        <v>1312</v>
      </c>
      <c r="C50" s="766"/>
      <c r="D50" s="766"/>
      <c r="E50" s="766"/>
      <c r="F50" s="766"/>
      <c r="G50" s="766"/>
      <c r="H50" s="766"/>
      <c r="I50" s="767"/>
      <c r="J50" s="35" t="s">
        <v>140</v>
      </c>
      <c r="L50" s="493" t="str">
        <f t="shared" si="0"/>
        <v>○</v>
      </c>
      <c r="N50" s="148"/>
    </row>
    <row r="51" spans="1:14" x14ac:dyDescent="0.15">
      <c r="M51" s="202" t="s">
        <v>184</v>
      </c>
      <c r="N51" s="619"/>
    </row>
    <row r="52" spans="1:14" x14ac:dyDescent="0.15">
      <c r="M52" s="620"/>
    </row>
    <row r="53" spans="1:14" x14ac:dyDescent="0.15">
      <c r="M53" s="620"/>
    </row>
    <row r="54" spans="1:14" x14ac:dyDescent="0.15">
      <c r="M54" s="620"/>
    </row>
    <row r="55" spans="1:14" x14ac:dyDescent="0.15">
      <c r="M55" s="620"/>
    </row>
    <row r="56" spans="1:14" x14ac:dyDescent="0.15">
      <c r="M56" s="620"/>
    </row>
    <row r="57" spans="1:14" x14ac:dyDescent="0.15">
      <c r="M57" s="620"/>
    </row>
    <row r="58" spans="1:14" x14ac:dyDescent="0.15">
      <c r="M58" s="620"/>
    </row>
    <row r="59" spans="1:14" x14ac:dyDescent="0.15">
      <c r="M59" s="620"/>
    </row>
    <row r="60" spans="1:14" x14ac:dyDescent="0.15">
      <c r="M60" s="620"/>
    </row>
    <row r="61" spans="1:14" x14ac:dyDescent="0.15">
      <c r="M61" s="620"/>
    </row>
    <row r="62" spans="1:14" x14ac:dyDescent="0.15">
      <c r="M62" s="620"/>
    </row>
    <row r="63" spans="1:14" x14ac:dyDescent="0.15">
      <c r="M63" s="620"/>
    </row>
    <row r="64" spans="1:14" x14ac:dyDescent="0.15">
      <c r="M64" s="620"/>
    </row>
    <row r="65" spans="13:13" x14ac:dyDescent="0.15">
      <c r="M65" s="620"/>
    </row>
    <row r="66" spans="13:13" x14ac:dyDescent="0.15">
      <c r="M66" s="620"/>
    </row>
    <row r="67" spans="13:13" x14ac:dyDescent="0.15">
      <c r="M67" s="620"/>
    </row>
    <row r="68" spans="13:13" x14ac:dyDescent="0.15">
      <c r="M68" s="620"/>
    </row>
    <row r="69" spans="13:13" x14ac:dyDescent="0.15">
      <c r="M69" s="620"/>
    </row>
    <row r="70" spans="13:13" x14ac:dyDescent="0.15">
      <c r="M70" s="620"/>
    </row>
    <row r="71" spans="13:13" x14ac:dyDescent="0.15">
      <c r="M71" s="620"/>
    </row>
    <row r="72" spans="13:13" x14ac:dyDescent="0.15">
      <c r="M72" s="620"/>
    </row>
    <row r="73" spans="13:13" x14ac:dyDescent="0.15">
      <c r="M73" s="620"/>
    </row>
    <row r="74" spans="13:13" x14ac:dyDescent="0.15">
      <c r="M74" s="620"/>
    </row>
    <row r="75" spans="13:13" x14ac:dyDescent="0.15">
      <c r="M75" s="620"/>
    </row>
    <row r="76" spans="13:13" x14ac:dyDescent="0.15">
      <c r="M76" s="620"/>
    </row>
    <row r="77" spans="13:13" x14ac:dyDescent="0.15">
      <c r="M77" s="620"/>
    </row>
    <row r="78" spans="13:13" x14ac:dyDescent="0.15">
      <c r="M78" s="620"/>
    </row>
    <row r="79" spans="13:13" x14ac:dyDescent="0.15">
      <c r="M79" s="620"/>
    </row>
  </sheetData>
  <sheetProtection selectLockedCells="1"/>
  <mergeCells count="22">
    <mergeCell ref="A1:J1"/>
    <mergeCell ref="F7:H7"/>
    <mergeCell ref="I7:I8"/>
    <mergeCell ref="H4:J4"/>
    <mergeCell ref="J7:J8"/>
    <mergeCell ref="C7:C8"/>
    <mergeCell ref="B33:C33"/>
    <mergeCell ref="A42:C42"/>
    <mergeCell ref="A2:I2"/>
    <mergeCell ref="A44:I44"/>
    <mergeCell ref="B45:I45"/>
    <mergeCell ref="A34:C34"/>
    <mergeCell ref="B41:C41"/>
    <mergeCell ref="D7:D8"/>
    <mergeCell ref="E7:E8"/>
    <mergeCell ref="B38:C38"/>
    <mergeCell ref="B39:C39"/>
    <mergeCell ref="B40:C40"/>
    <mergeCell ref="B31:C31"/>
    <mergeCell ref="B32:C32"/>
    <mergeCell ref="B30:C30"/>
    <mergeCell ref="A7:B8"/>
  </mergeCells>
  <phoneticPr fontId="6"/>
  <dataValidations xWindow="654" yWindow="543" count="9">
    <dataValidation type="list" allowBlank="1" showInputMessage="1" showErrorMessage="1" sqref="J24:J27 D24:D27 C9:C23" xr:uid="{00000000-0002-0000-0E00-000000000000}">
      <formula1>"常勤,非常勤"</formula1>
    </dataValidation>
    <dataValidation allowBlank="1" showInputMessage="1" showErrorMessage="1" prompt="表紙の病院名をコピー" sqref="I5:J5" xr:uid="{00000000-0002-0000-0E00-000001000000}"/>
    <dataValidation type="whole" imeMode="disabled" operator="greaterThanOrEqual" allowBlank="1" showInputMessage="1" showErrorMessage="1" prompt="整数で入力" sqref="E28 D31:D33 D39:D41 E36" xr:uid="{00000000-0002-0000-0E00-000002000000}">
      <formula1>0</formula1>
    </dataValidation>
    <dataValidation allowBlank="1" showInputMessage="1" showErrorMessage="1" prompt="自動計算" sqref="D34 D42" xr:uid="{00000000-0002-0000-0E00-000003000000}"/>
    <dataValidation type="list" allowBlank="1" showInputMessage="1" showErrorMessage="1" sqref="D9:D23" xr:uid="{00000000-0002-0000-0E00-000004000000}">
      <formula1>"専従（8割以上）,専任（5割以上8割未満）,その他"</formula1>
    </dataValidation>
    <dataValidation allowBlank="1" showInputMessage="1" showErrorMessage="1" prompt="表紙の病院名を反映" sqref="H4" xr:uid="{00000000-0002-0000-0E00-000005000000}"/>
    <dataValidation type="decimal" imeMode="disabled" operator="greaterThanOrEqual" allowBlank="1" showInputMessage="1" showErrorMessage="1" prompt="年単位で入力" sqref="E9:E23" xr:uid="{00000000-0002-0000-0E00-000006000000}">
      <formula1>0</formula1>
    </dataValidation>
    <dataValidation type="list" allowBlank="1" showInputMessage="1" showErrorMessage="1" sqref="F9:J23" xr:uid="{00000000-0002-0000-0E00-000007000000}">
      <formula1>"受講,未受講"</formula1>
    </dataValidation>
    <dataValidation type="list" allowBlank="1" showInputMessage="1" showErrorMessage="1" sqref="J46:J50" xr:uid="{00000000-0002-0000-0E00-000008000000}">
      <formula1>"自施設の患者・家族,他施設の患者・家族,自施設と他施設の患者・家族"</formula1>
    </dataValidation>
  </dataValidations>
  <printOptions horizontalCentered="1"/>
  <pageMargins left="0.39370078740157483" right="0.39370078740157483" top="0.59055118110236227" bottom="0.59055118110236227" header="0.31496062992125984" footer="0.27559055118110237"/>
  <pageSetup paperSize="9" scale="52" orientation="portrait" r:id="rId1"/>
  <headerFooter scaleWithDoc="0" alignWithMargins="0">
    <oddFooter>&amp;C&amp;P/&amp;N&amp;R&amp;A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pageSetUpPr fitToPage="1"/>
  </sheetPr>
  <dimension ref="A1:AB18"/>
  <sheetViews>
    <sheetView view="pageBreakPreview" zoomScaleNormal="100" zoomScaleSheetLayoutView="100" workbookViewId="0">
      <selection activeCell="B20" sqref="B20"/>
    </sheetView>
  </sheetViews>
  <sheetFormatPr defaultColWidth="9" defaultRowHeight="13.5" x14ac:dyDescent="0.15"/>
  <cols>
    <col min="1" max="1" width="2.625" customWidth="1"/>
    <col min="2" max="2" width="53.875" customWidth="1"/>
    <col min="3" max="3" width="15.625" customWidth="1"/>
    <col min="4" max="4" width="10.625" customWidth="1"/>
    <col min="5" max="22" width="3.625" customWidth="1"/>
    <col min="23" max="23" width="10.625" customWidth="1"/>
    <col min="24" max="24" width="1" customWidth="1"/>
    <col min="25" max="25" width="4.5" style="162" hidden="1" customWidth="1"/>
    <col min="26" max="26" width="2.625" customWidth="1"/>
    <col min="27" max="27" width="80.625" style="119" customWidth="1"/>
  </cols>
  <sheetData>
    <row r="1" spans="1:27" ht="20.100000000000001" customHeight="1" thickBot="1" x14ac:dyDescent="0.2">
      <c r="A1" s="1026" t="s">
        <v>754</v>
      </c>
      <c r="B1" s="1026"/>
      <c r="C1" s="1026"/>
      <c r="D1" s="1026"/>
      <c r="E1" s="1026"/>
      <c r="F1" s="1026"/>
      <c r="G1" s="1026"/>
      <c r="H1" s="1026"/>
      <c r="I1" s="1026"/>
      <c r="J1" s="1026"/>
      <c r="K1" s="1026"/>
      <c r="L1" s="1026"/>
      <c r="M1" s="1026"/>
      <c r="N1" s="1026"/>
      <c r="O1" s="1026"/>
      <c r="P1" s="1026"/>
      <c r="Q1" s="1026"/>
      <c r="R1" s="1026"/>
      <c r="S1" s="1026"/>
      <c r="T1" s="1026"/>
      <c r="U1" s="1026"/>
      <c r="V1" s="1026"/>
      <c r="W1" s="1026"/>
      <c r="Z1" s="577"/>
    </row>
    <row r="2" spans="1:27" ht="24.95" customHeight="1" thickTop="1" thickBot="1" x14ac:dyDescent="0.2">
      <c r="A2" s="1112" t="s">
        <v>955</v>
      </c>
      <c r="B2" s="1112"/>
      <c r="C2" s="1112"/>
      <c r="D2" s="1112"/>
      <c r="E2" s="1112"/>
      <c r="F2" s="1112"/>
      <c r="G2" s="1112"/>
      <c r="H2" s="1112"/>
      <c r="I2" s="1112"/>
      <c r="J2" s="1112"/>
      <c r="K2" s="1112"/>
      <c r="L2" s="1112"/>
      <c r="M2" s="1112"/>
      <c r="N2" s="1112"/>
      <c r="O2" s="1112"/>
      <c r="P2" s="1112"/>
      <c r="Q2" s="1112"/>
      <c r="R2" s="1112"/>
      <c r="S2" s="1112"/>
      <c r="T2" s="1112"/>
      <c r="U2" s="1112"/>
      <c r="V2" s="1113"/>
      <c r="W2" s="116" t="str">
        <f>IF(COUNTIF(Y7:Y18,"×")=0,"入力済","未入力あり")</f>
        <v>入力済</v>
      </c>
      <c r="Y2" s="431"/>
      <c r="Z2" s="577"/>
    </row>
    <row r="3" spans="1:27" ht="5.0999999999999996" customHeight="1" thickTop="1" x14ac:dyDescent="0.15">
      <c r="A3" s="496"/>
      <c r="B3" s="496"/>
      <c r="C3" s="496"/>
      <c r="D3" s="496"/>
      <c r="E3" s="496"/>
      <c r="F3" s="496"/>
      <c r="G3" s="496"/>
      <c r="H3" s="496"/>
      <c r="I3" s="496"/>
      <c r="J3" s="496"/>
      <c r="K3" s="496"/>
      <c r="L3" s="496"/>
      <c r="M3" s="496"/>
      <c r="N3" s="496"/>
      <c r="O3" s="496"/>
      <c r="P3" s="496"/>
      <c r="Q3" s="496"/>
      <c r="R3" s="496"/>
      <c r="S3" s="496"/>
      <c r="T3" s="496"/>
      <c r="U3" s="496"/>
      <c r="V3" s="496"/>
      <c r="W3" s="496"/>
      <c r="Y3" s="431"/>
    </row>
    <row r="4" spans="1:27" ht="20.100000000000001" customHeight="1" x14ac:dyDescent="0.15">
      <c r="A4" s="496"/>
      <c r="B4" s="496"/>
      <c r="C4" s="496"/>
      <c r="D4" s="496"/>
      <c r="E4" s="496"/>
      <c r="F4" s="496"/>
      <c r="G4" s="496"/>
      <c r="H4" s="496"/>
      <c r="I4" s="496"/>
      <c r="J4" s="496"/>
      <c r="K4" s="496"/>
      <c r="L4" s="496"/>
      <c r="M4" s="497" t="s">
        <v>632</v>
      </c>
      <c r="N4" s="1114" t="str">
        <f>表紙!E3</f>
        <v>大阪母子医療センター</v>
      </c>
      <c r="O4" s="1115"/>
      <c r="P4" s="1115"/>
      <c r="Q4" s="1115"/>
      <c r="R4" s="1115"/>
      <c r="S4" s="1115"/>
      <c r="T4" s="1115"/>
      <c r="U4" s="1115"/>
      <c r="V4" s="1115"/>
      <c r="W4" s="1116"/>
      <c r="Y4" s="431"/>
      <c r="AA4" s="122" t="s">
        <v>186</v>
      </c>
    </row>
    <row r="5" spans="1:27" x14ac:dyDescent="0.15">
      <c r="A5" s="484"/>
      <c r="B5" s="484"/>
      <c r="C5" s="484"/>
      <c r="D5" s="621"/>
      <c r="E5" s="496"/>
      <c r="F5" s="496"/>
      <c r="G5" s="496"/>
      <c r="H5" s="496"/>
      <c r="I5" s="496"/>
      <c r="J5" s="496"/>
      <c r="K5" s="496"/>
      <c r="L5" s="559"/>
      <c r="M5" s="622" t="s">
        <v>1178</v>
      </c>
      <c r="N5" s="762" t="s">
        <v>1189</v>
      </c>
      <c r="O5" s="498"/>
      <c r="P5" s="498"/>
      <c r="Q5" s="498"/>
      <c r="R5" s="498"/>
      <c r="S5" s="498"/>
      <c r="T5" s="498"/>
      <c r="U5" s="498"/>
      <c r="V5" s="559"/>
      <c r="W5" s="559"/>
      <c r="Y5" s="431"/>
      <c r="AA5" s="148"/>
    </row>
    <row r="6" spans="1:27" ht="5.0999999999999996" customHeight="1" thickBot="1" x14ac:dyDescent="0.2">
      <c r="A6" s="484"/>
      <c r="B6" s="484"/>
      <c r="C6" s="484"/>
      <c r="D6" s="484"/>
      <c r="E6" s="484"/>
      <c r="F6" s="484"/>
      <c r="G6" s="484"/>
      <c r="H6" s="484"/>
      <c r="I6" s="484"/>
      <c r="J6" s="484"/>
      <c r="K6" s="484"/>
      <c r="L6" s="484"/>
      <c r="M6" s="484"/>
      <c r="N6" s="484"/>
      <c r="O6" s="484"/>
      <c r="P6" s="484"/>
      <c r="Q6" s="484"/>
      <c r="R6" s="484"/>
      <c r="S6" s="484"/>
      <c r="T6" s="484"/>
      <c r="U6" s="484"/>
      <c r="V6" s="484"/>
      <c r="W6" s="484"/>
      <c r="AA6" s="148"/>
    </row>
    <row r="7" spans="1:27" ht="29.25" customHeight="1" thickBot="1" x14ac:dyDescent="0.2">
      <c r="A7" s="623">
        <v>1</v>
      </c>
      <c r="B7" s="624" t="s">
        <v>755</v>
      </c>
      <c r="C7" s="1081" t="s">
        <v>1301</v>
      </c>
      <c r="D7" s="1082"/>
      <c r="E7" s="1082"/>
      <c r="F7" s="1082"/>
      <c r="G7" s="1082"/>
      <c r="H7" s="1082"/>
      <c r="I7" s="1082"/>
      <c r="J7" s="1082"/>
      <c r="K7" s="1082"/>
      <c r="L7" s="1082"/>
      <c r="M7" s="1082"/>
      <c r="N7" s="1082"/>
      <c r="O7" s="1082"/>
      <c r="P7" s="1082"/>
      <c r="Q7" s="1082"/>
      <c r="R7" s="1082"/>
      <c r="S7" s="1082"/>
      <c r="T7" s="1082"/>
      <c r="U7" s="1082"/>
      <c r="V7" s="1082"/>
      <c r="W7" s="1083"/>
      <c r="Y7" s="493" t="str">
        <f>IF(C7&lt;&gt;"","○","×")</f>
        <v>○</v>
      </c>
      <c r="AA7" s="148"/>
    </row>
    <row r="8" spans="1:27" ht="29.25" customHeight="1" thickBot="1" x14ac:dyDescent="0.2">
      <c r="A8" s="623">
        <v>2</v>
      </c>
      <c r="B8" s="1312" t="s">
        <v>756</v>
      </c>
      <c r="C8" s="1313"/>
      <c r="D8" s="1309" t="s">
        <v>1206</v>
      </c>
      <c r="E8" s="1310"/>
      <c r="F8" s="1310"/>
      <c r="G8" s="1310"/>
      <c r="H8" s="1310"/>
      <c r="I8" s="1310"/>
      <c r="J8" s="1310"/>
      <c r="K8" s="1310"/>
      <c r="L8" s="1310"/>
      <c r="M8" s="1311"/>
      <c r="N8" s="1109" t="s">
        <v>642</v>
      </c>
      <c r="O8" s="1109"/>
      <c r="P8" s="1109"/>
      <c r="Q8" s="1099">
        <v>2124</v>
      </c>
      <c r="R8" s="1099"/>
      <c r="S8" s="1099"/>
      <c r="T8" s="1099"/>
      <c r="U8" s="1099"/>
      <c r="V8" s="1099"/>
      <c r="W8" s="113"/>
      <c r="Y8" s="493" t="str">
        <f>IF(D8&lt;&gt;"","○","×")</f>
        <v>○</v>
      </c>
      <c r="AA8" s="148"/>
    </row>
    <row r="9" spans="1:27" ht="29.25" customHeight="1" thickBot="1" x14ac:dyDescent="0.2">
      <c r="A9" s="1306">
        <v>3</v>
      </c>
      <c r="B9" s="625" t="s">
        <v>757</v>
      </c>
      <c r="C9" s="8" t="s">
        <v>1302</v>
      </c>
      <c r="D9" s="626"/>
      <c r="E9" s="627"/>
      <c r="F9" s="627"/>
      <c r="G9" s="627"/>
      <c r="H9" s="627"/>
      <c r="I9" s="627"/>
      <c r="J9" s="627"/>
      <c r="K9" s="627"/>
      <c r="L9" s="627"/>
      <c r="M9" s="627"/>
      <c r="N9" s="627"/>
      <c r="O9" s="627"/>
      <c r="P9" s="627"/>
      <c r="Q9" s="627"/>
      <c r="R9" s="627"/>
      <c r="S9" s="627"/>
      <c r="T9" s="627"/>
      <c r="U9" s="627"/>
      <c r="V9" s="627"/>
      <c r="W9" s="628"/>
      <c r="Y9" s="493" t="str">
        <f>IF(C9&lt;&gt;"","○","×")</f>
        <v>○</v>
      </c>
      <c r="AA9" s="148"/>
    </row>
    <row r="10" spans="1:27" ht="29.25" customHeight="1" thickBot="1" x14ac:dyDescent="0.2">
      <c r="A10" s="1307"/>
      <c r="B10" s="629" t="s">
        <v>758</v>
      </c>
      <c r="C10" s="8" t="s">
        <v>1303</v>
      </c>
      <c r="D10" s="630"/>
      <c r="E10" s="484"/>
      <c r="F10" s="484"/>
      <c r="G10" s="484"/>
      <c r="H10" s="484"/>
      <c r="I10" s="484"/>
      <c r="J10" s="484"/>
      <c r="K10" s="484"/>
      <c r="L10" s="484"/>
      <c r="M10" s="484"/>
      <c r="N10" s="484"/>
      <c r="O10" s="484"/>
      <c r="P10" s="484"/>
      <c r="Q10" s="484"/>
      <c r="R10" s="484"/>
      <c r="S10" s="484"/>
      <c r="T10" s="484"/>
      <c r="U10" s="484"/>
      <c r="V10" s="484"/>
      <c r="W10" s="631"/>
      <c r="Y10" s="507" t="str">
        <f>IF(AND(C9="実施",C10=""),"×","○")</f>
        <v>○</v>
      </c>
      <c r="AA10" s="148"/>
    </row>
    <row r="11" spans="1:27" ht="29.25" customHeight="1" thickBot="1" x14ac:dyDescent="0.2">
      <c r="A11" s="1307"/>
      <c r="B11" s="515" t="s">
        <v>759</v>
      </c>
      <c r="C11" s="8" t="s">
        <v>1302</v>
      </c>
      <c r="D11" s="632"/>
      <c r="E11" s="633"/>
      <c r="F11" s="633"/>
      <c r="G11" s="633"/>
      <c r="H11" s="633"/>
      <c r="I11" s="633"/>
      <c r="J11" s="633"/>
      <c r="K11" s="633"/>
      <c r="L11" s="633"/>
      <c r="M11" s="633"/>
      <c r="N11" s="633"/>
      <c r="O11" s="633"/>
      <c r="P11" s="633"/>
      <c r="Q11" s="633"/>
      <c r="R11" s="633"/>
      <c r="S11" s="633"/>
      <c r="T11" s="633"/>
      <c r="U11" s="633"/>
      <c r="V11" s="633"/>
      <c r="W11" s="634"/>
      <c r="Y11" s="493" t="str">
        <f>IF(C11&lt;&gt;"","○","×")</f>
        <v>○</v>
      </c>
      <c r="AA11" s="148"/>
    </row>
    <row r="12" spans="1:27" ht="29.25" customHeight="1" thickBot="1" x14ac:dyDescent="0.2">
      <c r="A12" s="1307"/>
      <c r="B12" s="1317" t="s">
        <v>760</v>
      </c>
      <c r="C12" s="1318"/>
      <c r="D12" s="1081" t="s">
        <v>1206</v>
      </c>
      <c r="E12" s="1082"/>
      <c r="F12" s="1082"/>
      <c r="G12" s="1082"/>
      <c r="H12" s="1082"/>
      <c r="I12" s="1082"/>
      <c r="J12" s="1082"/>
      <c r="K12" s="1082"/>
      <c r="L12" s="1082"/>
      <c r="M12" s="1083"/>
      <c r="N12" s="1314" t="s">
        <v>642</v>
      </c>
      <c r="O12" s="1315"/>
      <c r="P12" s="1316"/>
      <c r="Q12" s="1099">
        <v>2124</v>
      </c>
      <c r="R12" s="1099"/>
      <c r="S12" s="1099"/>
      <c r="T12" s="1099"/>
      <c r="U12" s="1099"/>
      <c r="V12" s="1099"/>
      <c r="W12" s="113"/>
      <c r="Y12" s="507" t="str">
        <f>IF(AND(C11="実施",D12=""),"×","○")</f>
        <v>○</v>
      </c>
      <c r="AA12" s="148"/>
    </row>
    <row r="13" spans="1:27" ht="29.25" customHeight="1" thickBot="1" x14ac:dyDescent="0.2">
      <c r="A13" s="1308"/>
      <c r="B13" s="629" t="s">
        <v>761</v>
      </c>
      <c r="C13" s="8" t="s">
        <v>1303</v>
      </c>
      <c r="D13" s="484"/>
      <c r="E13" s="484"/>
      <c r="F13" s="635"/>
      <c r="G13" s="484"/>
      <c r="H13" s="635"/>
      <c r="I13" s="635"/>
      <c r="J13" s="484"/>
      <c r="K13" s="635"/>
      <c r="L13" s="484"/>
      <c r="M13" s="635"/>
      <c r="N13" s="635"/>
      <c r="O13" s="484"/>
      <c r="P13" s="635"/>
      <c r="Q13" s="484"/>
      <c r="R13" s="635"/>
      <c r="S13" s="635"/>
      <c r="T13" s="484"/>
      <c r="U13" s="635"/>
      <c r="V13" s="484"/>
      <c r="W13" s="636"/>
      <c r="Y13" s="507" t="str">
        <f>IF(AND(C11="実施",C13=""),"×","○")</f>
        <v>○</v>
      </c>
      <c r="AA13" s="148"/>
    </row>
    <row r="14" spans="1:27" ht="29.25" customHeight="1" thickBot="1" x14ac:dyDescent="0.2">
      <c r="A14" s="1306">
        <v>4</v>
      </c>
      <c r="B14" s="637" t="s">
        <v>762</v>
      </c>
      <c r="C14" s="8" t="s">
        <v>1304</v>
      </c>
      <c r="D14" s="638"/>
      <c r="E14" s="639"/>
      <c r="F14" s="639"/>
      <c r="G14" s="639"/>
      <c r="H14" s="639"/>
      <c r="I14" s="639"/>
      <c r="J14" s="639"/>
      <c r="K14" s="639"/>
      <c r="L14" s="639"/>
      <c r="M14" s="639"/>
      <c r="N14" s="639"/>
      <c r="O14" s="639"/>
      <c r="P14" s="639"/>
      <c r="Q14" s="639"/>
      <c r="R14" s="639"/>
      <c r="S14" s="639"/>
      <c r="T14" s="639"/>
      <c r="U14" s="639"/>
      <c r="V14" s="639"/>
      <c r="W14" s="640"/>
      <c r="Y14" s="493" t="str">
        <f>IF(C14&lt;&gt;"","○","×")</f>
        <v>○</v>
      </c>
      <c r="AA14" s="148"/>
    </row>
    <row r="15" spans="1:27" ht="29.25" customHeight="1" thickBot="1" x14ac:dyDescent="0.2">
      <c r="A15" s="1307"/>
      <c r="B15" s="1317" t="s">
        <v>763</v>
      </c>
      <c r="C15" s="1318"/>
      <c r="D15" s="1081"/>
      <c r="E15" s="1082"/>
      <c r="F15" s="1082"/>
      <c r="G15" s="1082"/>
      <c r="H15" s="1082"/>
      <c r="I15" s="1082"/>
      <c r="J15" s="1082"/>
      <c r="K15" s="1082"/>
      <c r="L15" s="1082"/>
      <c r="M15" s="1082"/>
      <c r="N15" s="1082"/>
      <c r="O15" s="1082"/>
      <c r="P15" s="1082"/>
      <c r="Q15" s="1082"/>
      <c r="R15" s="1082"/>
      <c r="S15" s="1082"/>
      <c r="T15" s="1082"/>
      <c r="U15" s="1082"/>
      <c r="V15" s="1082"/>
      <c r="W15" s="1083"/>
      <c r="Y15" s="507" t="str">
        <f>IF(AND(C14="実施",D15=""),"×","○")</f>
        <v>○</v>
      </c>
      <c r="AA15" s="148"/>
    </row>
    <row r="16" spans="1:27" ht="29.25" customHeight="1" thickBot="1" x14ac:dyDescent="0.2">
      <c r="A16" s="1307"/>
      <c r="B16" s="641" t="s">
        <v>764</v>
      </c>
      <c r="C16" s="8" t="s">
        <v>1304</v>
      </c>
      <c r="D16" s="642"/>
      <c r="E16" s="642"/>
      <c r="F16" s="642"/>
      <c r="G16" s="642"/>
      <c r="H16" s="642"/>
      <c r="I16" s="642"/>
      <c r="J16" s="642"/>
      <c r="K16" s="642"/>
      <c r="L16" s="642"/>
      <c r="M16" s="642"/>
      <c r="N16" s="642"/>
      <c r="O16" s="642"/>
      <c r="P16" s="642"/>
      <c r="Q16" s="642"/>
      <c r="R16" s="642"/>
      <c r="S16" s="642"/>
      <c r="T16" s="642"/>
      <c r="U16" s="642"/>
      <c r="V16" s="642"/>
      <c r="W16" s="643"/>
      <c r="Y16" s="493" t="str">
        <f>IF(C16&lt;&gt;"","○","×")</f>
        <v>○</v>
      </c>
      <c r="AA16" s="148"/>
    </row>
    <row r="17" spans="1:28" ht="29.25" customHeight="1" thickBot="1" x14ac:dyDescent="0.2">
      <c r="A17" s="1308"/>
      <c r="B17" s="1319" t="s">
        <v>765</v>
      </c>
      <c r="C17" s="1320"/>
      <c r="D17" s="1081"/>
      <c r="E17" s="1082"/>
      <c r="F17" s="1082"/>
      <c r="G17" s="1082"/>
      <c r="H17" s="1082"/>
      <c r="I17" s="1082"/>
      <c r="J17" s="1082"/>
      <c r="K17" s="1082"/>
      <c r="L17" s="1082"/>
      <c r="M17" s="1082"/>
      <c r="N17" s="1082"/>
      <c r="O17" s="1082"/>
      <c r="P17" s="1082"/>
      <c r="Q17" s="1082"/>
      <c r="R17" s="1082"/>
      <c r="S17" s="1082"/>
      <c r="T17" s="1082"/>
      <c r="U17" s="1082"/>
      <c r="V17" s="1082"/>
      <c r="W17" s="1083"/>
      <c r="Y17" s="507" t="str">
        <f>IF(AND(C16="実施",D17=""),"×","○")</f>
        <v>○</v>
      </c>
      <c r="AA17" s="148"/>
    </row>
    <row r="18" spans="1:28" s="484" customFormat="1" ht="29.25" customHeight="1" thickBot="1" x14ac:dyDescent="0.2">
      <c r="A18"/>
      <c r="B18" s="644" t="s">
        <v>910</v>
      </c>
      <c r="C18" s="8" t="s">
        <v>1304</v>
      </c>
      <c r="D18" s="642"/>
      <c r="E18" s="642"/>
      <c r="F18" s="642"/>
      <c r="G18" s="642"/>
      <c r="H18" s="642"/>
      <c r="I18" s="642"/>
      <c r="J18" s="642"/>
      <c r="K18" s="642"/>
      <c r="L18" s="642"/>
      <c r="M18" s="642"/>
      <c r="N18" s="642"/>
      <c r="O18" s="642"/>
      <c r="P18" s="642"/>
      <c r="Q18" s="642"/>
      <c r="R18" s="642"/>
      <c r="S18" s="642"/>
      <c r="T18" s="642"/>
      <c r="U18" s="642"/>
      <c r="V18" s="642"/>
      <c r="W18" s="642"/>
      <c r="X18" s="559"/>
      <c r="Y18" s="493" t="str">
        <f>IF(C18&lt;&gt;"","○","×")</f>
        <v>○</v>
      </c>
      <c r="Z18" s="645"/>
      <c r="AA18" s="155"/>
      <c r="AB18" s="573"/>
    </row>
  </sheetData>
  <sheetProtection selectLockedCells="1"/>
  <mergeCells count="20">
    <mergeCell ref="D17:W17"/>
    <mergeCell ref="T12:V12"/>
    <mergeCell ref="A14:A17"/>
    <mergeCell ref="B15:C15"/>
    <mergeCell ref="B17:C17"/>
    <mergeCell ref="B12:C12"/>
    <mergeCell ref="D15:W15"/>
    <mergeCell ref="A1:W1"/>
    <mergeCell ref="D12:M12"/>
    <mergeCell ref="A2:V2"/>
    <mergeCell ref="N4:W4"/>
    <mergeCell ref="Q8:S8"/>
    <mergeCell ref="C7:W7"/>
    <mergeCell ref="A9:A13"/>
    <mergeCell ref="T8:V8"/>
    <mergeCell ref="N8:P8"/>
    <mergeCell ref="D8:M8"/>
    <mergeCell ref="B8:C8"/>
    <mergeCell ref="Q12:S12"/>
    <mergeCell ref="N12:P12"/>
  </mergeCells>
  <phoneticPr fontId="34"/>
  <conditionalFormatting sqref="Y1:Y2">
    <cfRule type="cellIs" dxfId="10" priority="3" stopIfTrue="1" operator="equal">
      <formula>"未入力あり"</formula>
    </cfRule>
  </conditionalFormatting>
  <conditionalFormatting sqref="Y6 Y11 Y14 Y16">
    <cfRule type="cellIs" dxfId="9" priority="12" stopIfTrue="1" operator="equal">
      <formula>"未入力あり"</formula>
    </cfRule>
  </conditionalFormatting>
  <conditionalFormatting sqref="Y18:Y1048576">
    <cfRule type="cellIs" dxfId="8" priority="1" stopIfTrue="1" operator="equal">
      <formula>"未入力あり"</formula>
    </cfRule>
  </conditionalFormatting>
  <conditionalFormatting sqref="Z18">
    <cfRule type="cellIs" dxfId="7" priority="2" stopIfTrue="1" operator="equal">
      <formula>"未入力あり"</formula>
    </cfRule>
  </conditionalFormatting>
  <dataValidations count="6">
    <dataValidation type="list" allowBlank="1" showInputMessage="1" showErrorMessage="1" sqref="C13 C10" xr:uid="{00000000-0002-0000-0F00-000000000000}">
      <formula1>"必要,不要"</formula1>
    </dataValidation>
    <dataValidation type="list" allowBlank="1" showInputMessage="1" showErrorMessage="1" sqref="C9 C11 C14 C16 C18" xr:uid="{00000000-0002-0000-0F00-000001000000}">
      <formula1>"実施,未実施"</formula1>
    </dataValidation>
    <dataValidation allowBlank="1" showInputMessage="1" showErrorMessage="1" prompt="表紙の病院名を反映" sqref="N4:W4" xr:uid="{00000000-0002-0000-0F00-000002000000}"/>
    <dataValidation type="custom" imeMode="disabled" allowBlank="1" showInputMessage="1" showErrorMessage="1" error="半角で入力してください" prompt="電話番号はハイフン「-」を含め、半角で入力_x000a_XXX-XXXX-XXXX" sqref="D12:M12 D8:M8 D15:W15" xr:uid="{00000000-0002-0000-0F00-000003000000}">
      <formula1>LEN(D8)=LENB(D8)</formula1>
    </dataValidation>
    <dataValidation imeMode="disabled" allowBlank="1" showInputMessage="1" showErrorMessage="1" prompt="内線番号を半角で入力" sqref="Q8:W8 Q12:W12" xr:uid="{00000000-0002-0000-0F00-000004000000}"/>
    <dataValidation type="custom" imeMode="disabled" allowBlank="1" showInputMessage="1" showErrorMessage="1" error="半角で入力してください" prompt="半角英数字で入力" sqref="D17:W17" xr:uid="{00000000-0002-0000-0F00-000005000000}">
      <formula1>LEN(D17)=LENB(D17)</formula1>
    </dataValidation>
  </dataValidations>
  <printOptions horizontalCentered="1"/>
  <pageMargins left="0.39370078740157483" right="0.39370078740157483" top="0.59055118110236227" bottom="0.59055118110236227" header="0.31496062992125984" footer="0.27559055118110237"/>
  <pageSetup paperSize="9" scale="61" fitToHeight="0" orientation="portrait" r:id="rId1"/>
  <headerFooter scaleWithDoc="0" alignWithMargins="0">
    <oddFooter>&amp;C&amp;P/&amp;N&amp;R&amp;A</oddFooter>
    <firstFooter>&amp;C1/2</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E73"/>
  <sheetViews>
    <sheetView view="pageBreakPreview" zoomScaleNormal="100" zoomScaleSheetLayoutView="100" workbookViewId="0">
      <selection activeCell="E6" sqref="E6"/>
    </sheetView>
  </sheetViews>
  <sheetFormatPr defaultColWidth="9" defaultRowHeight="20.100000000000001" customHeight="1" x14ac:dyDescent="0.15"/>
  <cols>
    <col min="1" max="1" width="4.125" style="646" customWidth="1"/>
    <col min="2" max="3" width="20.625" style="646" customWidth="1"/>
    <col min="4" max="4" width="5.375" style="646" customWidth="1"/>
    <col min="5" max="5" width="7.625" style="646" customWidth="1"/>
    <col min="6" max="6" width="2.625" style="646" customWidth="1"/>
    <col min="7" max="7" width="4.125" style="646" customWidth="1"/>
    <col min="8" max="8" width="20.625" style="646" customWidth="1"/>
    <col min="9" max="9" width="3.625" style="646" customWidth="1"/>
    <col min="10" max="10" width="2.625" style="646" customWidth="1"/>
    <col min="11" max="11" width="3.625" style="646" customWidth="1"/>
    <col min="12" max="13" width="2.625" style="646" customWidth="1"/>
    <col min="14" max="14" width="3.625" style="646" customWidth="1"/>
    <col min="15" max="15" width="4.375" style="646" customWidth="1"/>
    <col min="16" max="16" width="5" style="646" customWidth="1"/>
    <col min="17" max="17" width="5.375" style="646" customWidth="1"/>
    <col min="18" max="18" width="2.625" style="646" customWidth="1"/>
    <col min="19" max="19" width="3.625" style="646" customWidth="1"/>
    <col min="20" max="20" width="2.625" style="646" customWidth="1"/>
    <col min="21" max="21" width="3.625" style="646" customWidth="1"/>
    <col min="22" max="23" width="2.625" style="646" customWidth="1"/>
    <col min="24" max="24" width="3.625" style="646" customWidth="1"/>
    <col min="25" max="25" width="2.625" style="646" customWidth="1"/>
    <col min="26" max="26" width="3.625" style="646" customWidth="1"/>
    <col min="27" max="27" width="19.125" style="646" customWidth="1"/>
    <col min="28" max="28" width="1" style="646" customWidth="1"/>
    <col min="29" max="29" width="5.25" style="647" hidden="1" customWidth="1"/>
    <col min="30" max="30" width="1.75" style="646" customWidth="1"/>
    <col min="31" max="31" width="80.625" style="648" customWidth="1"/>
    <col min="32" max="16384" width="9" style="646"/>
  </cols>
  <sheetData>
    <row r="1" spans="1:31" ht="20.100000000000001" customHeight="1" thickBot="1" x14ac:dyDescent="0.2">
      <c r="A1" s="1459" t="s">
        <v>766</v>
      </c>
      <c r="B1" s="1460"/>
      <c r="C1" s="1460"/>
      <c r="D1" s="1460"/>
      <c r="E1" s="1460"/>
      <c r="F1" s="1460"/>
      <c r="G1" s="1460"/>
      <c r="H1" s="1460"/>
      <c r="I1" s="1460"/>
      <c r="J1" s="1460"/>
      <c r="K1" s="1460"/>
      <c r="L1" s="1460"/>
      <c r="M1" s="1460"/>
      <c r="N1" s="1460"/>
      <c r="O1" s="1460"/>
      <c r="P1" s="1460"/>
      <c r="Q1" s="1460"/>
      <c r="R1" s="1460"/>
      <c r="S1" s="1460"/>
      <c r="T1" s="1460"/>
      <c r="U1" s="1460"/>
      <c r="V1" s="1460"/>
      <c r="W1" s="1460"/>
      <c r="X1" s="1460"/>
      <c r="Y1" s="1460"/>
      <c r="Z1" s="1460"/>
      <c r="AA1" s="1460"/>
      <c r="AD1" s="577"/>
    </row>
    <row r="2" spans="1:31" ht="24.95" customHeight="1" thickTop="1" thickBot="1" x14ac:dyDescent="0.2">
      <c r="A2" s="1357" t="s">
        <v>949</v>
      </c>
      <c r="B2" s="1357"/>
      <c r="C2" s="1357"/>
      <c r="D2" s="1357"/>
      <c r="E2" s="1357"/>
      <c r="F2" s="1357"/>
      <c r="G2" s="1357"/>
      <c r="H2" s="1357"/>
      <c r="I2" s="1357"/>
      <c r="J2" s="1357"/>
      <c r="K2" s="1357"/>
      <c r="L2" s="1357"/>
      <c r="M2" s="1357"/>
      <c r="N2" s="1357"/>
      <c r="O2" s="1357"/>
      <c r="P2" s="1357"/>
      <c r="Q2" s="1357"/>
      <c r="R2" s="1357"/>
      <c r="S2" s="1357"/>
      <c r="T2" s="1357"/>
      <c r="U2" s="1357"/>
      <c r="V2" s="1357"/>
      <c r="W2" s="1357"/>
      <c r="X2" s="1357"/>
      <c r="Y2" s="1357"/>
      <c r="Z2" s="1358"/>
      <c r="AA2" s="116" t="str">
        <f>IF(COUNTIF(AC5:AC72,"×")=0,"入力済","未入力あり")</f>
        <v>入力済</v>
      </c>
      <c r="AC2" s="431"/>
      <c r="AD2" s="577"/>
    </row>
    <row r="3" spans="1:31" ht="5.0999999999999996" customHeight="1" thickTop="1" x14ac:dyDescent="0.15">
      <c r="A3" s="649"/>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C3" s="431"/>
    </row>
    <row r="4" spans="1:31" ht="20.25" customHeight="1" x14ac:dyDescent="0.15">
      <c r="A4" s="649"/>
      <c r="B4" s="649"/>
      <c r="C4" s="649"/>
      <c r="D4" s="649"/>
      <c r="E4" s="649"/>
      <c r="F4" s="649"/>
      <c r="G4" s="649"/>
      <c r="H4" s="649"/>
      <c r="I4" s="649"/>
      <c r="J4" s="649"/>
      <c r="K4" s="649"/>
      <c r="L4" s="649"/>
      <c r="M4" s="649"/>
      <c r="N4" s="649"/>
      <c r="O4" s="649"/>
      <c r="P4" s="650" t="s">
        <v>767</v>
      </c>
      <c r="Q4" s="1464" t="str">
        <f>表紙!E3</f>
        <v>大阪母子医療センター</v>
      </c>
      <c r="R4" s="1465"/>
      <c r="S4" s="1465"/>
      <c r="T4" s="1465"/>
      <c r="U4" s="1465"/>
      <c r="V4" s="1465"/>
      <c r="W4" s="1465"/>
      <c r="X4" s="1465"/>
      <c r="Y4" s="1465"/>
      <c r="Z4" s="1465"/>
      <c r="AA4" s="1466"/>
      <c r="AC4" s="431"/>
      <c r="AE4" s="122" t="s">
        <v>186</v>
      </c>
    </row>
    <row r="5" spans="1:31" ht="20.100000000000001" customHeight="1" thickBot="1" x14ac:dyDescent="0.2">
      <c r="A5" s="649"/>
      <c r="B5" s="649"/>
      <c r="C5" s="651"/>
      <c r="D5" s="649"/>
      <c r="E5" s="649"/>
      <c r="F5" s="649"/>
      <c r="G5" s="649"/>
      <c r="H5" s="649"/>
      <c r="I5" s="649"/>
      <c r="J5" s="649"/>
      <c r="K5" s="649"/>
      <c r="L5" s="649"/>
      <c r="M5" s="649"/>
      <c r="N5" s="649"/>
      <c r="O5" s="649"/>
      <c r="P5" s="622" t="s">
        <v>1178</v>
      </c>
      <c r="Q5" s="762" t="s">
        <v>1189</v>
      </c>
      <c r="R5" s="652"/>
      <c r="S5" s="652"/>
      <c r="T5" s="652"/>
      <c r="U5" s="652"/>
      <c r="V5" s="652"/>
      <c r="W5" s="652"/>
      <c r="X5" s="653"/>
      <c r="Y5" s="653"/>
      <c r="Z5" s="653"/>
      <c r="AA5" s="653"/>
      <c r="AC5" s="431"/>
      <c r="AE5" s="156"/>
    </row>
    <row r="6" spans="1:31" ht="20.100000000000001" customHeight="1" thickBot="1" x14ac:dyDescent="0.2">
      <c r="A6" s="649"/>
      <c r="B6" s="649"/>
      <c r="C6" s="649"/>
      <c r="D6" s="649"/>
      <c r="E6" s="649"/>
      <c r="F6" s="649"/>
      <c r="G6" s="649"/>
      <c r="H6" s="649"/>
      <c r="I6" s="649"/>
      <c r="J6" s="649"/>
      <c r="K6" s="649"/>
      <c r="L6" s="649"/>
      <c r="M6" s="649"/>
      <c r="N6" s="649"/>
      <c r="O6" s="649"/>
      <c r="P6" s="649"/>
      <c r="Q6" s="649"/>
      <c r="R6" s="649"/>
      <c r="S6" s="654"/>
      <c r="T6" s="654"/>
      <c r="U6" s="654"/>
      <c r="V6" s="654"/>
      <c r="W6" s="654"/>
      <c r="X6" s="654"/>
      <c r="Y6" s="654"/>
      <c r="Z6" s="497" t="s">
        <v>924</v>
      </c>
      <c r="AA6" s="37">
        <v>5</v>
      </c>
      <c r="AC6" s="493" t="str">
        <f>IF(AA6&lt;&gt;"","○","×")</f>
        <v>○</v>
      </c>
      <c r="AE6" s="156"/>
    </row>
    <row r="7" spans="1:31" ht="20.100000000000001" customHeight="1" thickBot="1" x14ac:dyDescent="0.2">
      <c r="A7" s="649"/>
      <c r="B7" s="649"/>
      <c r="C7" s="649"/>
      <c r="D7" s="649"/>
      <c r="E7" s="649"/>
      <c r="F7" s="649"/>
      <c r="G7" s="649"/>
      <c r="H7" s="649"/>
      <c r="I7" s="649"/>
      <c r="J7" s="649"/>
      <c r="K7" s="649"/>
      <c r="L7" s="649"/>
      <c r="M7" s="649"/>
      <c r="N7" s="649"/>
      <c r="O7" s="649"/>
      <c r="P7" s="649"/>
      <c r="Q7" s="649"/>
      <c r="R7" s="649"/>
      <c r="S7" s="654"/>
      <c r="T7" s="654"/>
      <c r="U7" s="654"/>
      <c r="V7" s="654"/>
      <c r="W7" s="654"/>
      <c r="X7" s="654"/>
      <c r="Y7" s="654"/>
      <c r="Z7" s="497" t="s">
        <v>1194</v>
      </c>
      <c r="AA7" s="37">
        <v>3</v>
      </c>
      <c r="AC7" s="493" t="str">
        <f>IF(AA7&lt;&gt;"","○","×")</f>
        <v>○</v>
      </c>
      <c r="AE7" s="156"/>
    </row>
    <row r="8" spans="1:31" ht="18" customHeight="1" x14ac:dyDescent="0.15">
      <c r="B8" s="649"/>
      <c r="C8" s="649"/>
      <c r="D8" s="649"/>
      <c r="E8" s="649"/>
      <c r="F8" s="649"/>
      <c r="G8" s="649"/>
      <c r="H8" s="649"/>
      <c r="I8" s="649"/>
      <c r="J8" s="649"/>
      <c r="K8" s="649"/>
      <c r="L8" s="649"/>
      <c r="M8" s="649"/>
      <c r="N8" s="649"/>
      <c r="O8" s="649"/>
      <c r="P8" s="650"/>
      <c r="Q8" s="655"/>
      <c r="R8" s="655"/>
      <c r="S8" s="656"/>
      <c r="T8" s="656"/>
      <c r="U8" s="656"/>
      <c r="V8" s="656"/>
      <c r="W8" s="656"/>
      <c r="X8" s="656"/>
      <c r="Y8" s="656"/>
      <c r="Z8" s="656"/>
      <c r="AA8" s="656"/>
      <c r="AE8" s="156"/>
    </row>
    <row r="9" spans="1:31" ht="18" customHeight="1" x14ac:dyDescent="0.15">
      <c r="A9" s="649" t="s">
        <v>768</v>
      </c>
      <c r="B9" s="649"/>
      <c r="C9" s="649"/>
      <c r="D9" s="649"/>
      <c r="E9" s="649"/>
      <c r="F9" s="649"/>
      <c r="G9" s="649"/>
      <c r="H9" s="649"/>
      <c r="I9" s="649"/>
      <c r="J9" s="649"/>
      <c r="K9" s="649"/>
      <c r="L9" s="649"/>
      <c r="M9" s="649"/>
      <c r="N9" s="649"/>
      <c r="O9" s="649"/>
      <c r="P9" s="650"/>
      <c r="Q9" s="655"/>
      <c r="R9" s="655"/>
      <c r="S9" s="656"/>
      <c r="T9" s="656"/>
      <c r="U9" s="656"/>
      <c r="V9" s="656"/>
      <c r="W9" s="656"/>
      <c r="X9" s="656"/>
      <c r="Y9" s="656"/>
      <c r="Z9" s="656"/>
      <c r="AA9" s="656"/>
      <c r="AE9" s="156"/>
    </row>
    <row r="10" spans="1:31" ht="18" customHeight="1" x14ac:dyDescent="0.15">
      <c r="A10" s="1495"/>
      <c r="B10" s="1364" t="s">
        <v>769</v>
      </c>
      <c r="C10" s="1365"/>
      <c r="D10" s="1365"/>
      <c r="E10" s="1365"/>
      <c r="F10" s="1365"/>
      <c r="G10" s="1366"/>
      <c r="H10" s="1364" t="s">
        <v>770</v>
      </c>
      <c r="I10" s="1365"/>
      <c r="J10" s="1365"/>
      <c r="K10" s="1365"/>
      <c r="L10" s="1365"/>
      <c r="M10" s="1365"/>
      <c r="N10" s="1365"/>
      <c r="O10" s="1365"/>
      <c r="P10" s="1365"/>
      <c r="Q10" s="1365"/>
      <c r="R10" s="1365"/>
      <c r="S10" s="1365"/>
      <c r="T10" s="1365"/>
      <c r="U10" s="1365"/>
      <c r="V10" s="1365"/>
      <c r="W10" s="1365"/>
      <c r="X10" s="1365"/>
      <c r="Y10" s="1365"/>
      <c r="Z10" s="1365"/>
      <c r="AA10" s="1366"/>
      <c r="AE10" s="156"/>
    </row>
    <row r="11" spans="1:31" ht="15" customHeight="1" x14ac:dyDescent="0.15">
      <c r="A11" s="1496"/>
      <c r="B11" s="1469" t="s">
        <v>771</v>
      </c>
      <c r="C11" s="1495" t="s">
        <v>772</v>
      </c>
      <c r="D11" s="1504" t="s">
        <v>773</v>
      </c>
      <c r="E11" s="1504"/>
      <c r="F11" s="1504"/>
      <c r="G11" s="1505"/>
      <c r="H11" s="657" t="s">
        <v>774</v>
      </c>
      <c r="I11" s="1471" t="s">
        <v>775</v>
      </c>
      <c r="J11" s="1472"/>
      <c r="K11" s="1480" t="s">
        <v>776</v>
      </c>
      <c r="L11" s="1481"/>
      <c r="M11" s="1481"/>
      <c r="N11" s="1482"/>
      <c r="O11" s="1372" t="s">
        <v>777</v>
      </c>
      <c r="P11" s="1373"/>
      <c r="Q11" s="1373"/>
      <c r="R11" s="1373"/>
      <c r="S11" s="1373"/>
      <c r="T11" s="1373"/>
      <c r="U11" s="1373"/>
      <c r="V11" s="1373"/>
      <c r="W11" s="1373"/>
      <c r="X11" s="1374"/>
      <c r="Y11" s="1367" t="s">
        <v>778</v>
      </c>
      <c r="Z11" s="1367"/>
      <c r="AA11" s="1367"/>
      <c r="AE11" s="156"/>
    </row>
    <row r="12" spans="1:31" ht="32.1" customHeight="1" x14ac:dyDescent="0.15">
      <c r="A12" s="1497"/>
      <c r="B12" s="1470"/>
      <c r="C12" s="1497"/>
      <c r="D12" s="1506"/>
      <c r="E12" s="1506"/>
      <c r="F12" s="1506"/>
      <c r="G12" s="1507"/>
      <c r="H12" s="658" t="s">
        <v>779</v>
      </c>
      <c r="I12" s="1473"/>
      <c r="J12" s="1474"/>
      <c r="K12" s="1479" t="s">
        <v>780</v>
      </c>
      <c r="L12" s="1467"/>
      <c r="M12" s="1467" t="s">
        <v>781</v>
      </c>
      <c r="N12" s="1468"/>
      <c r="O12" s="1492" t="s">
        <v>782</v>
      </c>
      <c r="P12" s="1493"/>
      <c r="Q12" s="1494"/>
      <c r="R12" s="1489" t="s">
        <v>783</v>
      </c>
      <c r="S12" s="1490"/>
      <c r="T12" s="1491"/>
      <c r="U12" s="1369" t="s">
        <v>784</v>
      </c>
      <c r="V12" s="1370"/>
      <c r="W12" s="1370"/>
      <c r="X12" s="1371"/>
      <c r="Y12" s="1368"/>
      <c r="Z12" s="1368"/>
      <c r="AA12" s="1368"/>
      <c r="AE12" s="156"/>
    </row>
    <row r="13" spans="1:31" ht="18" customHeight="1" x14ac:dyDescent="0.15">
      <c r="A13" s="1375" t="s">
        <v>627</v>
      </c>
      <c r="B13" s="1377" t="s">
        <v>785</v>
      </c>
      <c r="C13" s="1502" t="s">
        <v>786</v>
      </c>
      <c r="D13" s="1498" t="s">
        <v>918</v>
      </c>
      <c r="E13" s="1498"/>
      <c r="F13" s="1498"/>
      <c r="G13" s="1499"/>
      <c r="H13" s="659" t="s">
        <v>785</v>
      </c>
      <c r="I13" s="1475" t="s">
        <v>787</v>
      </c>
      <c r="J13" s="1383"/>
      <c r="K13" s="1477" t="s">
        <v>788</v>
      </c>
      <c r="L13" s="1478"/>
      <c r="M13" s="1379" t="s">
        <v>789</v>
      </c>
      <c r="N13" s="1380">
        <v>1</v>
      </c>
      <c r="O13" s="1485" t="s">
        <v>790</v>
      </c>
      <c r="P13" s="1486"/>
      <c r="Q13" s="1486"/>
      <c r="R13" s="1381" t="s">
        <v>791</v>
      </c>
      <c r="S13" s="1382"/>
      <c r="T13" s="1483"/>
      <c r="U13" s="1381" t="s">
        <v>792</v>
      </c>
      <c r="V13" s="1382"/>
      <c r="W13" s="1382"/>
      <c r="X13" s="1383"/>
      <c r="Y13" s="660" t="s">
        <v>793</v>
      </c>
      <c r="Z13" s="1452" t="s">
        <v>794</v>
      </c>
      <c r="AA13" s="1453"/>
      <c r="AE13" s="156"/>
    </row>
    <row r="14" spans="1:31" ht="28.5" customHeight="1" thickBot="1" x14ac:dyDescent="0.2">
      <c r="A14" s="1376"/>
      <c r="B14" s="1378"/>
      <c r="C14" s="1503"/>
      <c r="D14" s="1500"/>
      <c r="E14" s="1500"/>
      <c r="F14" s="1500"/>
      <c r="G14" s="1501"/>
      <c r="H14" s="661" t="s">
        <v>795</v>
      </c>
      <c r="I14" s="1476"/>
      <c r="J14" s="1386"/>
      <c r="K14" s="1477"/>
      <c r="L14" s="1478"/>
      <c r="M14" s="1379"/>
      <c r="N14" s="1380"/>
      <c r="O14" s="1487"/>
      <c r="P14" s="1488"/>
      <c r="Q14" s="1488"/>
      <c r="R14" s="1384"/>
      <c r="S14" s="1385"/>
      <c r="T14" s="1484"/>
      <c r="U14" s="1384"/>
      <c r="V14" s="1385"/>
      <c r="W14" s="1385"/>
      <c r="X14" s="1386"/>
      <c r="Y14" s="662" t="s">
        <v>796</v>
      </c>
      <c r="Z14" s="1454" t="s">
        <v>797</v>
      </c>
      <c r="AA14" s="1455"/>
      <c r="AE14" s="156"/>
    </row>
    <row r="15" spans="1:31" ht="18" customHeight="1" thickBot="1" x14ac:dyDescent="0.2">
      <c r="A15" s="1360">
        <v>1</v>
      </c>
      <c r="B15" s="1362" t="s">
        <v>1273</v>
      </c>
      <c r="C15" s="1408" t="s">
        <v>1278</v>
      </c>
      <c r="D15" s="1408" t="s">
        <v>1283</v>
      </c>
      <c r="E15" s="1447"/>
      <c r="F15" s="1447"/>
      <c r="G15" s="1448"/>
      <c r="H15" s="98" t="s">
        <v>1287</v>
      </c>
      <c r="I15" s="1414" t="s">
        <v>1292</v>
      </c>
      <c r="J15" s="1416"/>
      <c r="K15" s="1414" t="s">
        <v>788</v>
      </c>
      <c r="L15" s="1416"/>
      <c r="M15" s="1359" t="s">
        <v>1293</v>
      </c>
      <c r="N15" s="1363">
        <v>1</v>
      </c>
      <c r="O15" s="1408" t="s">
        <v>1294</v>
      </c>
      <c r="P15" s="1409"/>
      <c r="Q15" s="1410"/>
      <c r="R15" s="1414" t="s">
        <v>791</v>
      </c>
      <c r="S15" s="1415"/>
      <c r="T15" s="1416"/>
      <c r="U15" s="1359" t="s">
        <v>792</v>
      </c>
      <c r="V15" s="1359"/>
      <c r="W15" s="1359"/>
      <c r="X15" s="1359"/>
      <c r="Y15" s="663" t="s">
        <v>793</v>
      </c>
      <c r="Z15" s="1406" t="s">
        <v>1298</v>
      </c>
      <c r="AA15" s="1407"/>
      <c r="AC15" s="646"/>
      <c r="AE15" s="156"/>
    </row>
    <row r="16" spans="1:31" ht="47.25" customHeight="1" thickBot="1" x14ac:dyDescent="0.2">
      <c r="A16" s="1361"/>
      <c r="B16" s="1362"/>
      <c r="C16" s="1449"/>
      <c r="D16" s="1449"/>
      <c r="E16" s="1450"/>
      <c r="F16" s="1450"/>
      <c r="G16" s="1451"/>
      <c r="H16" s="115" t="s">
        <v>1288</v>
      </c>
      <c r="I16" s="1417"/>
      <c r="J16" s="1419"/>
      <c r="K16" s="1417"/>
      <c r="L16" s="1419"/>
      <c r="M16" s="1359"/>
      <c r="N16" s="1363"/>
      <c r="O16" s="1411"/>
      <c r="P16" s="1412"/>
      <c r="Q16" s="1413"/>
      <c r="R16" s="1417"/>
      <c r="S16" s="1418"/>
      <c r="T16" s="1419"/>
      <c r="U16" s="1359"/>
      <c r="V16" s="1359"/>
      <c r="W16" s="1359"/>
      <c r="X16" s="1359"/>
      <c r="Y16" s="664" t="s">
        <v>796</v>
      </c>
      <c r="Z16" s="1406" t="s">
        <v>487</v>
      </c>
      <c r="AA16" s="1407"/>
      <c r="AC16" s="646"/>
      <c r="AE16" s="156"/>
    </row>
    <row r="17" spans="1:31" ht="18" customHeight="1" thickBot="1" x14ac:dyDescent="0.2">
      <c r="A17" s="1360">
        <v>2</v>
      </c>
      <c r="B17" s="1362" t="s">
        <v>1274</v>
      </c>
      <c r="C17" s="1408" t="s">
        <v>1279</v>
      </c>
      <c r="D17" s="1408" t="s">
        <v>1284</v>
      </c>
      <c r="E17" s="1447"/>
      <c r="F17" s="1447"/>
      <c r="G17" s="1448"/>
      <c r="H17" s="98"/>
      <c r="I17" s="1414"/>
      <c r="J17" s="1416"/>
      <c r="K17" s="1414"/>
      <c r="L17" s="1416"/>
      <c r="M17" s="1359"/>
      <c r="N17" s="1363"/>
      <c r="O17" s="1408"/>
      <c r="P17" s="1409"/>
      <c r="Q17" s="1410"/>
      <c r="R17" s="1414"/>
      <c r="S17" s="1415"/>
      <c r="T17" s="1416"/>
      <c r="U17" s="1359"/>
      <c r="V17" s="1359"/>
      <c r="W17" s="1359"/>
      <c r="X17" s="1359"/>
      <c r="Y17" s="663" t="s">
        <v>793</v>
      </c>
      <c r="Z17" s="1406"/>
      <c r="AA17" s="1407"/>
      <c r="AC17" s="646"/>
      <c r="AE17" s="156"/>
    </row>
    <row r="18" spans="1:31" ht="47.25" customHeight="1" thickBot="1" x14ac:dyDescent="0.2">
      <c r="A18" s="1361"/>
      <c r="B18" s="1362"/>
      <c r="C18" s="1449"/>
      <c r="D18" s="1449"/>
      <c r="E18" s="1450"/>
      <c r="F18" s="1450"/>
      <c r="G18" s="1451"/>
      <c r="H18" s="115" t="s">
        <v>1289</v>
      </c>
      <c r="I18" s="1417"/>
      <c r="J18" s="1419"/>
      <c r="K18" s="1417"/>
      <c r="L18" s="1419"/>
      <c r="M18" s="1359"/>
      <c r="N18" s="1363"/>
      <c r="O18" s="1411"/>
      <c r="P18" s="1412"/>
      <c r="Q18" s="1413"/>
      <c r="R18" s="1417"/>
      <c r="S18" s="1418"/>
      <c r="T18" s="1419"/>
      <c r="U18" s="1359"/>
      <c r="V18" s="1359"/>
      <c r="W18" s="1359"/>
      <c r="X18" s="1359"/>
      <c r="Y18" s="664" t="s">
        <v>796</v>
      </c>
      <c r="Z18" s="1406"/>
      <c r="AA18" s="1407"/>
      <c r="AC18" s="646"/>
      <c r="AE18" s="156"/>
    </row>
    <row r="19" spans="1:31" ht="18" customHeight="1" thickBot="1" x14ac:dyDescent="0.2">
      <c r="A19" s="1360">
        <v>3</v>
      </c>
      <c r="B19" s="1362" t="s">
        <v>1275</v>
      </c>
      <c r="C19" s="1408" t="s">
        <v>1280</v>
      </c>
      <c r="D19" s="1408" t="s">
        <v>1285</v>
      </c>
      <c r="E19" s="1447"/>
      <c r="F19" s="1447"/>
      <c r="G19" s="1448"/>
      <c r="H19" s="98"/>
      <c r="I19" s="1414"/>
      <c r="J19" s="1416"/>
      <c r="K19" s="1414"/>
      <c r="L19" s="1416"/>
      <c r="M19" s="1359"/>
      <c r="N19" s="1363"/>
      <c r="O19" s="1408"/>
      <c r="P19" s="1409"/>
      <c r="Q19" s="1410"/>
      <c r="R19" s="1414"/>
      <c r="S19" s="1415"/>
      <c r="T19" s="1416"/>
      <c r="U19" s="1359"/>
      <c r="V19" s="1359"/>
      <c r="W19" s="1359"/>
      <c r="X19" s="1359"/>
      <c r="Y19" s="663" t="s">
        <v>793</v>
      </c>
      <c r="Z19" s="1406"/>
      <c r="AA19" s="1407"/>
      <c r="AC19" s="646"/>
      <c r="AE19" s="156"/>
    </row>
    <row r="20" spans="1:31" ht="47.25" customHeight="1" thickBot="1" x14ac:dyDescent="0.2">
      <c r="A20" s="1361"/>
      <c r="B20" s="1362"/>
      <c r="C20" s="1449"/>
      <c r="D20" s="1449"/>
      <c r="E20" s="1450"/>
      <c r="F20" s="1450"/>
      <c r="G20" s="1451"/>
      <c r="H20" s="115" t="s">
        <v>1377</v>
      </c>
      <c r="I20" s="1417"/>
      <c r="J20" s="1419"/>
      <c r="K20" s="1417"/>
      <c r="L20" s="1419"/>
      <c r="M20" s="1359"/>
      <c r="N20" s="1363"/>
      <c r="O20" s="1411"/>
      <c r="P20" s="1412"/>
      <c r="Q20" s="1413"/>
      <c r="R20" s="1417"/>
      <c r="S20" s="1418"/>
      <c r="T20" s="1419"/>
      <c r="U20" s="1359"/>
      <c r="V20" s="1359"/>
      <c r="W20" s="1359"/>
      <c r="X20" s="1359"/>
      <c r="Y20" s="664" t="s">
        <v>796</v>
      </c>
      <c r="Z20" s="1406"/>
      <c r="AA20" s="1407"/>
      <c r="AC20" s="646"/>
      <c r="AE20" s="156"/>
    </row>
    <row r="21" spans="1:31" ht="18" customHeight="1" thickBot="1" x14ac:dyDescent="0.2">
      <c r="A21" s="1360">
        <v>4</v>
      </c>
      <c r="B21" s="1362" t="s">
        <v>1276</v>
      </c>
      <c r="C21" s="1408" t="s">
        <v>1281</v>
      </c>
      <c r="D21" s="1408" t="s">
        <v>1286</v>
      </c>
      <c r="E21" s="1447"/>
      <c r="F21" s="1447"/>
      <c r="G21" s="1448"/>
      <c r="H21" s="98" t="s">
        <v>1276</v>
      </c>
      <c r="I21" s="1414" t="s">
        <v>1292</v>
      </c>
      <c r="J21" s="1416"/>
      <c r="K21" s="1414" t="s">
        <v>788</v>
      </c>
      <c r="L21" s="1416"/>
      <c r="M21" s="1359" t="s">
        <v>1293</v>
      </c>
      <c r="N21" s="1363">
        <v>2</v>
      </c>
      <c r="O21" s="1408" t="s">
        <v>1295</v>
      </c>
      <c r="P21" s="1409"/>
      <c r="Q21" s="1410"/>
      <c r="R21" s="1414" t="s">
        <v>1296</v>
      </c>
      <c r="S21" s="1415"/>
      <c r="T21" s="1416"/>
      <c r="U21" s="1359" t="s">
        <v>1297</v>
      </c>
      <c r="V21" s="1359"/>
      <c r="W21" s="1359"/>
      <c r="X21" s="1359"/>
      <c r="Y21" s="663" t="s">
        <v>793</v>
      </c>
      <c r="Z21" s="1406" t="s">
        <v>1299</v>
      </c>
      <c r="AA21" s="1407"/>
      <c r="AC21" s="646"/>
      <c r="AE21" s="156"/>
    </row>
    <row r="22" spans="1:31" ht="47.25" customHeight="1" thickBot="1" x14ac:dyDescent="0.2">
      <c r="A22" s="1361"/>
      <c r="B22" s="1362"/>
      <c r="C22" s="1449"/>
      <c r="D22" s="1449"/>
      <c r="E22" s="1450"/>
      <c r="F22" s="1450"/>
      <c r="G22" s="1451"/>
      <c r="H22" s="115" t="s">
        <v>1291</v>
      </c>
      <c r="I22" s="1417"/>
      <c r="J22" s="1419"/>
      <c r="K22" s="1417"/>
      <c r="L22" s="1419"/>
      <c r="M22" s="1359"/>
      <c r="N22" s="1363"/>
      <c r="O22" s="1411"/>
      <c r="P22" s="1412"/>
      <c r="Q22" s="1413"/>
      <c r="R22" s="1417"/>
      <c r="S22" s="1418"/>
      <c r="T22" s="1419"/>
      <c r="U22" s="1359"/>
      <c r="V22" s="1359"/>
      <c r="W22" s="1359"/>
      <c r="X22" s="1359"/>
      <c r="Y22" s="664" t="s">
        <v>796</v>
      </c>
      <c r="Z22" s="1406" t="s">
        <v>1300</v>
      </c>
      <c r="AA22" s="1407"/>
      <c r="AC22" s="646"/>
      <c r="AE22" s="156"/>
    </row>
    <row r="23" spans="1:31" ht="18" customHeight="1" thickBot="1" x14ac:dyDescent="0.2">
      <c r="A23" s="1360">
        <v>5</v>
      </c>
      <c r="B23" s="1362" t="s">
        <v>1277</v>
      </c>
      <c r="C23" s="1408" t="s">
        <v>1282</v>
      </c>
      <c r="D23" s="1408" t="s">
        <v>1284</v>
      </c>
      <c r="E23" s="1447"/>
      <c r="F23" s="1447"/>
      <c r="G23" s="1448"/>
      <c r="H23" s="98"/>
      <c r="I23" s="1414"/>
      <c r="J23" s="1416"/>
      <c r="K23" s="1414"/>
      <c r="L23" s="1416"/>
      <c r="M23" s="1359"/>
      <c r="N23" s="1363"/>
      <c r="O23" s="1408"/>
      <c r="P23" s="1409"/>
      <c r="Q23" s="1410"/>
      <c r="R23" s="1414"/>
      <c r="S23" s="1415"/>
      <c r="T23" s="1416"/>
      <c r="U23" s="1359"/>
      <c r="V23" s="1359"/>
      <c r="W23" s="1359"/>
      <c r="X23" s="1359"/>
      <c r="Y23" s="663" t="s">
        <v>793</v>
      </c>
      <c r="Z23" s="1406"/>
      <c r="AA23" s="1407"/>
      <c r="AC23" s="646"/>
      <c r="AE23" s="156"/>
    </row>
    <row r="24" spans="1:31" ht="47.25" customHeight="1" thickBot="1" x14ac:dyDescent="0.2">
      <c r="A24" s="1361"/>
      <c r="B24" s="1362"/>
      <c r="C24" s="1449"/>
      <c r="D24" s="1449"/>
      <c r="E24" s="1450"/>
      <c r="F24" s="1450"/>
      <c r="G24" s="1451"/>
      <c r="H24" s="115" t="s">
        <v>1290</v>
      </c>
      <c r="I24" s="1417"/>
      <c r="J24" s="1419"/>
      <c r="K24" s="1417"/>
      <c r="L24" s="1419"/>
      <c r="M24" s="1359"/>
      <c r="N24" s="1363"/>
      <c r="O24" s="1411"/>
      <c r="P24" s="1412"/>
      <c r="Q24" s="1413"/>
      <c r="R24" s="1417"/>
      <c r="S24" s="1418"/>
      <c r="T24" s="1419"/>
      <c r="U24" s="1359"/>
      <c r="V24" s="1359"/>
      <c r="W24" s="1359"/>
      <c r="X24" s="1359"/>
      <c r="Y24" s="664" t="s">
        <v>796</v>
      </c>
      <c r="Z24" s="1406"/>
      <c r="AA24" s="1407"/>
      <c r="AC24" s="646"/>
      <c r="AE24" s="156"/>
    </row>
    <row r="25" spans="1:31" ht="18" customHeight="1" thickBot="1" x14ac:dyDescent="0.2">
      <c r="A25" s="1360">
        <v>6</v>
      </c>
      <c r="B25" s="1362"/>
      <c r="C25" s="1408"/>
      <c r="D25" s="1408"/>
      <c r="E25" s="1447"/>
      <c r="F25" s="1447"/>
      <c r="G25" s="1448"/>
      <c r="H25" s="98"/>
      <c r="I25" s="1414"/>
      <c r="J25" s="1416"/>
      <c r="K25" s="1414"/>
      <c r="L25" s="1416"/>
      <c r="M25" s="1359"/>
      <c r="N25" s="1363"/>
      <c r="O25" s="1408"/>
      <c r="P25" s="1409"/>
      <c r="Q25" s="1410"/>
      <c r="R25" s="1414"/>
      <c r="S25" s="1415"/>
      <c r="T25" s="1416"/>
      <c r="U25" s="1359"/>
      <c r="V25" s="1359"/>
      <c r="W25" s="1359"/>
      <c r="X25" s="1359"/>
      <c r="Y25" s="663" t="s">
        <v>793</v>
      </c>
      <c r="Z25" s="1406"/>
      <c r="AA25" s="1407"/>
      <c r="AC25" s="646"/>
      <c r="AE25" s="156"/>
    </row>
    <row r="26" spans="1:31" ht="47.25" customHeight="1" thickBot="1" x14ac:dyDescent="0.2">
      <c r="A26" s="1361"/>
      <c r="B26" s="1362"/>
      <c r="C26" s="1449"/>
      <c r="D26" s="1449"/>
      <c r="E26" s="1450"/>
      <c r="F26" s="1450"/>
      <c r="G26" s="1451"/>
      <c r="H26" s="115"/>
      <c r="I26" s="1417"/>
      <c r="J26" s="1419"/>
      <c r="K26" s="1417"/>
      <c r="L26" s="1419"/>
      <c r="M26" s="1359"/>
      <c r="N26" s="1363"/>
      <c r="O26" s="1411"/>
      <c r="P26" s="1412"/>
      <c r="Q26" s="1413"/>
      <c r="R26" s="1417"/>
      <c r="S26" s="1418"/>
      <c r="T26" s="1419"/>
      <c r="U26" s="1359"/>
      <c r="V26" s="1359"/>
      <c r="W26" s="1359"/>
      <c r="X26" s="1359"/>
      <c r="Y26" s="664" t="s">
        <v>796</v>
      </c>
      <c r="Z26" s="1406"/>
      <c r="AA26" s="1407"/>
      <c r="AC26" s="646"/>
      <c r="AE26" s="156"/>
    </row>
    <row r="27" spans="1:31" ht="18" customHeight="1" thickBot="1" x14ac:dyDescent="0.2">
      <c r="A27" s="1360">
        <v>7</v>
      </c>
      <c r="B27" s="1362"/>
      <c r="C27" s="1408"/>
      <c r="D27" s="1408"/>
      <c r="E27" s="1447"/>
      <c r="F27" s="1447"/>
      <c r="G27" s="1448"/>
      <c r="H27" s="98"/>
      <c r="I27" s="1414"/>
      <c r="J27" s="1416"/>
      <c r="K27" s="1414"/>
      <c r="L27" s="1416"/>
      <c r="M27" s="1359"/>
      <c r="N27" s="1363"/>
      <c r="O27" s="1408"/>
      <c r="P27" s="1409"/>
      <c r="Q27" s="1410"/>
      <c r="R27" s="1414"/>
      <c r="S27" s="1415"/>
      <c r="T27" s="1416"/>
      <c r="U27" s="1359"/>
      <c r="V27" s="1359"/>
      <c r="W27" s="1359"/>
      <c r="X27" s="1359"/>
      <c r="Y27" s="663" t="s">
        <v>793</v>
      </c>
      <c r="Z27" s="1406"/>
      <c r="AA27" s="1407"/>
      <c r="AC27" s="646"/>
      <c r="AE27" s="156"/>
    </row>
    <row r="28" spans="1:31" ht="47.25" customHeight="1" thickBot="1" x14ac:dyDescent="0.2">
      <c r="A28" s="1361"/>
      <c r="B28" s="1362"/>
      <c r="C28" s="1449"/>
      <c r="D28" s="1449"/>
      <c r="E28" s="1450"/>
      <c r="F28" s="1450"/>
      <c r="G28" s="1451"/>
      <c r="H28" s="115"/>
      <c r="I28" s="1417"/>
      <c r="J28" s="1419"/>
      <c r="K28" s="1417"/>
      <c r="L28" s="1419"/>
      <c r="M28" s="1359"/>
      <c r="N28" s="1363"/>
      <c r="O28" s="1411"/>
      <c r="P28" s="1412"/>
      <c r="Q28" s="1413"/>
      <c r="R28" s="1417"/>
      <c r="S28" s="1418"/>
      <c r="T28" s="1419"/>
      <c r="U28" s="1359"/>
      <c r="V28" s="1359"/>
      <c r="W28" s="1359"/>
      <c r="X28" s="1359"/>
      <c r="Y28" s="664" t="s">
        <v>796</v>
      </c>
      <c r="Z28" s="1406"/>
      <c r="AA28" s="1407"/>
      <c r="AC28" s="646"/>
      <c r="AE28" s="156"/>
    </row>
    <row r="29" spans="1:31" ht="18" customHeight="1" thickBot="1" x14ac:dyDescent="0.2">
      <c r="A29" s="1360">
        <v>8</v>
      </c>
      <c r="B29" s="1362"/>
      <c r="C29" s="1408"/>
      <c r="D29" s="1408"/>
      <c r="E29" s="1447"/>
      <c r="F29" s="1447"/>
      <c r="G29" s="1448"/>
      <c r="H29" s="98"/>
      <c r="I29" s="1414"/>
      <c r="J29" s="1416"/>
      <c r="K29" s="1414"/>
      <c r="L29" s="1416"/>
      <c r="M29" s="1359"/>
      <c r="N29" s="1363"/>
      <c r="O29" s="1408"/>
      <c r="P29" s="1409"/>
      <c r="Q29" s="1410"/>
      <c r="R29" s="1414"/>
      <c r="S29" s="1415"/>
      <c r="T29" s="1416"/>
      <c r="U29" s="1359"/>
      <c r="V29" s="1359"/>
      <c r="W29" s="1359"/>
      <c r="X29" s="1359"/>
      <c r="Y29" s="663" t="s">
        <v>793</v>
      </c>
      <c r="Z29" s="1406"/>
      <c r="AA29" s="1407"/>
      <c r="AC29" s="646"/>
      <c r="AE29" s="156"/>
    </row>
    <row r="30" spans="1:31" ht="47.25" customHeight="1" thickBot="1" x14ac:dyDescent="0.2">
      <c r="A30" s="1361"/>
      <c r="B30" s="1362"/>
      <c r="C30" s="1449"/>
      <c r="D30" s="1449"/>
      <c r="E30" s="1450"/>
      <c r="F30" s="1450"/>
      <c r="G30" s="1451"/>
      <c r="H30" s="115"/>
      <c r="I30" s="1417"/>
      <c r="J30" s="1419"/>
      <c r="K30" s="1417"/>
      <c r="L30" s="1419"/>
      <c r="M30" s="1359"/>
      <c r="N30" s="1363"/>
      <c r="O30" s="1411"/>
      <c r="P30" s="1412"/>
      <c r="Q30" s="1413"/>
      <c r="R30" s="1417"/>
      <c r="S30" s="1418"/>
      <c r="T30" s="1419"/>
      <c r="U30" s="1359"/>
      <c r="V30" s="1359"/>
      <c r="W30" s="1359"/>
      <c r="X30" s="1359"/>
      <c r="Y30" s="664" t="s">
        <v>796</v>
      </c>
      <c r="Z30" s="1406"/>
      <c r="AA30" s="1407"/>
      <c r="AC30" s="646"/>
      <c r="AE30" s="156"/>
    </row>
    <row r="31" spans="1:31" ht="18" customHeight="1" thickBot="1" x14ac:dyDescent="0.2">
      <c r="A31" s="1360">
        <v>9</v>
      </c>
      <c r="B31" s="1362"/>
      <c r="C31" s="1408"/>
      <c r="D31" s="1408"/>
      <c r="E31" s="1447"/>
      <c r="F31" s="1447"/>
      <c r="G31" s="1448"/>
      <c r="H31" s="98"/>
      <c r="I31" s="1414"/>
      <c r="J31" s="1416"/>
      <c r="K31" s="1414"/>
      <c r="L31" s="1416"/>
      <c r="M31" s="1359"/>
      <c r="N31" s="1363"/>
      <c r="O31" s="1408"/>
      <c r="P31" s="1409"/>
      <c r="Q31" s="1410"/>
      <c r="R31" s="1414"/>
      <c r="S31" s="1415"/>
      <c r="T31" s="1416"/>
      <c r="U31" s="1359"/>
      <c r="V31" s="1359"/>
      <c r="W31" s="1359"/>
      <c r="X31" s="1359"/>
      <c r="Y31" s="663" t="s">
        <v>793</v>
      </c>
      <c r="Z31" s="1406"/>
      <c r="AA31" s="1407"/>
      <c r="AC31" s="646"/>
      <c r="AE31" s="156"/>
    </row>
    <row r="32" spans="1:31" ht="47.25" customHeight="1" thickBot="1" x14ac:dyDescent="0.2">
      <c r="A32" s="1361"/>
      <c r="B32" s="1362"/>
      <c r="C32" s="1449"/>
      <c r="D32" s="1449"/>
      <c r="E32" s="1450"/>
      <c r="F32" s="1450"/>
      <c r="G32" s="1451"/>
      <c r="H32" s="115"/>
      <c r="I32" s="1417"/>
      <c r="J32" s="1419"/>
      <c r="K32" s="1417"/>
      <c r="L32" s="1419"/>
      <c r="M32" s="1359"/>
      <c r="N32" s="1363"/>
      <c r="O32" s="1411"/>
      <c r="P32" s="1412"/>
      <c r="Q32" s="1413"/>
      <c r="R32" s="1417"/>
      <c r="S32" s="1418"/>
      <c r="T32" s="1419"/>
      <c r="U32" s="1359"/>
      <c r="V32" s="1359"/>
      <c r="W32" s="1359"/>
      <c r="X32" s="1359"/>
      <c r="Y32" s="664" t="s">
        <v>796</v>
      </c>
      <c r="Z32" s="1406"/>
      <c r="AA32" s="1407"/>
      <c r="AC32" s="646"/>
      <c r="AE32" s="156"/>
    </row>
    <row r="33" spans="1:31" ht="18" customHeight="1" thickBot="1" x14ac:dyDescent="0.2">
      <c r="A33" s="1360">
        <v>10</v>
      </c>
      <c r="B33" s="1362"/>
      <c r="C33" s="1408"/>
      <c r="D33" s="1408"/>
      <c r="E33" s="1447"/>
      <c r="F33" s="1447"/>
      <c r="G33" s="1448"/>
      <c r="H33" s="98"/>
      <c r="I33" s="1414"/>
      <c r="J33" s="1416"/>
      <c r="K33" s="1414"/>
      <c r="L33" s="1416"/>
      <c r="M33" s="1359"/>
      <c r="N33" s="1363"/>
      <c r="O33" s="1408"/>
      <c r="P33" s="1409"/>
      <c r="Q33" s="1410"/>
      <c r="R33" s="1414"/>
      <c r="S33" s="1415"/>
      <c r="T33" s="1416"/>
      <c r="U33" s="1359"/>
      <c r="V33" s="1359"/>
      <c r="W33" s="1359"/>
      <c r="X33" s="1359"/>
      <c r="Y33" s="663" t="s">
        <v>793</v>
      </c>
      <c r="Z33" s="1406"/>
      <c r="AA33" s="1407"/>
      <c r="AC33" s="646"/>
      <c r="AE33" s="156"/>
    </row>
    <row r="34" spans="1:31" ht="47.25" customHeight="1" thickBot="1" x14ac:dyDescent="0.2">
      <c r="A34" s="1361"/>
      <c r="B34" s="1362"/>
      <c r="C34" s="1449"/>
      <c r="D34" s="1449"/>
      <c r="E34" s="1450"/>
      <c r="F34" s="1450"/>
      <c r="G34" s="1451"/>
      <c r="H34" s="115"/>
      <c r="I34" s="1417"/>
      <c r="J34" s="1419"/>
      <c r="K34" s="1417"/>
      <c r="L34" s="1419"/>
      <c r="M34" s="1359"/>
      <c r="N34" s="1363"/>
      <c r="O34" s="1411"/>
      <c r="P34" s="1412"/>
      <c r="Q34" s="1413"/>
      <c r="R34" s="1417"/>
      <c r="S34" s="1418"/>
      <c r="T34" s="1419"/>
      <c r="U34" s="1359"/>
      <c r="V34" s="1359"/>
      <c r="W34" s="1359"/>
      <c r="X34" s="1359"/>
      <c r="Y34" s="664" t="s">
        <v>796</v>
      </c>
      <c r="Z34" s="1406"/>
      <c r="AA34" s="1407"/>
      <c r="AC34" s="646"/>
      <c r="AE34" s="156"/>
    </row>
    <row r="35" spans="1:31" ht="5.0999999999999996" customHeight="1" x14ac:dyDescent="0.15">
      <c r="A35" s="654"/>
      <c r="B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C35" s="654"/>
      <c r="AE35" s="694"/>
    </row>
    <row r="36" spans="1:31" ht="20.100000000000001" customHeight="1" x14ac:dyDescent="0.15">
      <c r="A36" s="654" t="s">
        <v>798</v>
      </c>
      <c r="B36" s="654"/>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E36" s="156"/>
    </row>
    <row r="37" spans="1:31" ht="15" customHeight="1" thickBot="1" x14ac:dyDescent="0.2">
      <c r="A37" s="479"/>
      <c r="B37" s="479" t="s">
        <v>919</v>
      </c>
      <c r="C37" s="479"/>
      <c r="D37" s="479"/>
      <c r="E37" s="479"/>
      <c r="F37" s="479"/>
      <c r="G37" s="479"/>
      <c r="H37" s="479"/>
      <c r="I37" s="484"/>
      <c r="J37" s="484"/>
      <c r="K37" s="484"/>
      <c r="L37" s="484"/>
      <c r="M37" s="484"/>
      <c r="N37" s="484"/>
      <c r="O37" s="484"/>
      <c r="P37" s="484"/>
      <c r="Q37" s="484"/>
      <c r="R37" s="484"/>
      <c r="S37" s="654"/>
      <c r="T37" s="654"/>
      <c r="U37" s="654"/>
      <c r="V37" s="654"/>
      <c r="W37" s="654"/>
      <c r="X37" s="654"/>
      <c r="Y37" s="654"/>
      <c r="Z37" s="654"/>
      <c r="AA37" s="654"/>
      <c r="AE37" s="156"/>
    </row>
    <row r="38" spans="1:31" ht="21" customHeight="1" thickBot="1" x14ac:dyDescent="0.2">
      <c r="A38" s="502">
        <v>1</v>
      </c>
      <c r="B38" s="1396" t="s">
        <v>799</v>
      </c>
      <c r="C38" s="1397"/>
      <c r="D38" s="1353" t="s">
        <v>1379</v>
      </c>
      <c r="E38" s="1354"/>
      <c r="F38" s="1354"/>
      <c r="G38" s="1355"/>
      <c r="H38" s="665" t="s">
        <v>800</v>
      </c>
      <c r="I38" s="666"/>
      <c r="J38" s="666"/>
      <c r="K38" s="666"/>
      <c r="L38" s="666"/>
      <c r="M38" s="666"/>
      <c r="N38" s="666"/>
      <c r="O38" s="666"/>
      <c r="P38" s="666"/>
      <c r="Q38" s="666"/>
      <c r="R38" s="666"/>
      <c r="S38" s="666"/>
      <c r="T38" s="666"/>
      <c r="U38" s="666"/>
      <c r="V38" s="666"/>
      <c r="W38" s="666"/>
      <c r="X38" s="666"/>
      <c r="Y38" s="666"/>
      <c r="Z38" s="666"/>
      <c r="AA38" s="667"/>
      <c r="AC38" s="493" t="str">
        <f>IF(D38&lt;&gt;"","○","×")</f>
        <v>○</v>
      </c>
      <c r="AE38" s="156"/>
    </row>
    <row r="39" spans="1:31" ht="21" customHeight="1" thickBot="1" x14ac:dyDescent="0.2">
      <c r="A39" s="502">
        <v>2</v>
      </c>
      <c r="B39" s="1350" t="s">
        <v>801</v>
      </c>
      <c r="C39" s="1351"/>
      <c r="D39" s="1081" t="s">
        <v>1380</v>
      </c>
      <c r="E39" s="1082"/>
      <c r="F39" s="1082"/>
      <c r="G39" s="1082"/>
      <c r="H39" s="1082"/>
      <c r="I39" s="1082"/>
      <c r="J39" s="1082"/>
      <c r="K39" s="1082"/>
      <c r="L39" s="1082"/>
      <c r="M39" s="1082"/>
      <c r="N39" s="1082"/>
      <c r="O39" s="1082"/>
      <c r="P39" s="1082"/>
      <c r="Q39" s="1082"/>
      <c r="R39" s="1082"/>
      <c r="S39" s="1082"/>
      <c r="T39" s="1082"/>
      <c r="U39" s="1082"/>
      <c r="V39" s="1082"/>
      <c r="W39" s="1082"/>
      <c r="X39" s="1082"/>
      <c r="Y39" s="1082"/>
      <c r="Z39" s="1082"/>
      <c r="AA39" s="1083"/>
      <c r="AC39" s="458"/>
      <c r="AE39" s="156"/>
    </row>
    <row r="40" spans="1:31" ht="21" customHeight="1" thickBot="1" x14ac:dyDescent="0.2">
      <c r="A40" s="1090">
        <v>3</v>
      </c>
      <c r="B40" s="1322" t="s">
        <v>802</v>
      </c>
      <c r="C40" s="1330"/>
      <c r="D40" s="1332" t="s">
        <v>584</v>
      </c>
      <c r="E40" s="1333"/>
      <c r="F40" s="1333"/>
      <c r="G40" s="1334"/>
      <c r="H40" s="1441" t="s">
        <v>1380</v>
      </c>
      <c r="I40" s="1442"/>
      <c r="J40" s="1442"/>
      <c r="K40" s="1442"/>
      <c r="L40" s="1442"/>
      <c r="M40" s="1442"/>
      <c r="N40" s="1442"/>
      <c r="O40" s="1442"/>
      <c r="P40" s="1442"/>
      <c r="Q40" s="1442"/>
      <c r="R40" s="1442"/>
      <c r="S40" s="1442"/>
      <c r="T40" s="1442"/>
      <c r="U40" s="1442"/>
      <c r="V40" s="1442"/>
      <c r="W40" s="1442"/>
      <c r="X40" s="1442"/>
      <c r="Y40" s="1442"/>
      <c r="Z40" s="1442"/>
      <c r="AA40" s="1443"/>
      <c r="AC40" s="458"/>
      <c r="AE40" s="156"/>
    </row>
    <row r="41" spans="1:31" ht="21" customHeight="1" thickBot="1" x14ac:dyDescent="0.2">
      <c r="A41" s="1091"/>
      <c r="B41" s="1326"/>
      <c r="C41" s="1331"/>
      <c r="D41" s="1338" t="s">
        <v>585</v>
      </c>
      <c r="E41" s="1339"/>
      <c r="F41" s="1339"/>
      <c r="G41" s="1340"/>
      <c r="H41" s="1341" t="s">
        <v>1381</v>
      </c>
      <c r="I41" s="1082"/>
      <c r="J41" s="1082"/>
      <c r="K41" s="1082"/>
      <c r="L41" s="1082"/>
      <c r="M41" s="1082"/>
      <c r="N41" s="1082"/>
      <c r="O41" s="1082"/>
      <c r="P41" s="1082"/>
      <c r="Q41" s="1082"/>
      <c r="R41" s="1082"/>
      <c r="S41" s="1082"/>
      <c r="T41" s="1082"/>
      <c r="U41" s="1082"/>
      <c r="V41" s="1082"/>
      <c r="W41" s="1082"/>
      <c r="X41" s="1082"/>
      <c r="Y41" s="1082"/>
      <c r="Z41" s="1082"/>
      <c r="AA41" s="1083"/>
      <c r="AC41" s="458"/>
      <c r="AE41" s="156"/>
    </row>
    <row r="42" spans="1:31" ht="21" customHeight="1" thickBot="1" x14ac:dyDescent="0.2">
      <c r="A42" s="502">
        <v>4</v>
      </c>
      <c r="B42" s="1345" t="s">
        <v>803</v>
      </c>
      <c r="C42" s="1346"/>
      <c r="D42" s="1347" t="s">
        <v>1382</v>
      </c>
      <c r="E42" s="1348"/>
      <c r="F42" s="1348"/>
      <c r="G42" s="1349"/>
      <c r="H42" s="668" t="s">
        <v>804</v>
      </c>
      <c r="I42" s="1395"/>
      <c r="J42" s="1395"/>
      <c r="K42" s="1395"/>
      <c r="L42" s="1395"/>
      <c r="M42" s="1395"/>
      <c r="N42" s="1395"/>
      <c r="O42" s="1395"/>
      <c r="P42" s="1395"/>
      <c r="Q42" s="1395"/>
      <c r="R42" s="1395"/>
      <c r="S42" s="1395"/>
      <c r="T42" s="1395"/>
      <c r="U42" s="1395"/>
      <c r="V42" s="1395"/>
      <c r="W42" s="1395"/>
      <c r="X42" s="1395"/>
      <c r="Y42" s="1395"/>
      <c r="Z42" s="1395"/>
      <c r="AA42" s="1395"/>
      <c r="AC42" s="458" t="str">
        <f>IF(AND($D$38="設置あり",OR(D42="")),"×","○")</f>
        <v>○</v>
      </c>
      <c r="AE42" s="156"/>
    </row>
    <row r="43" spans="1:31" ht="21" customHeight="1" x14ac:dyDescent="0.15">
      <c r="A43" s="1090">
        <v>5</v>
      </c>
      <c r="B43" s="1322" t="s">
        <v>805</v>
      </c>
      <c r="C43" s="1323"/>
      <c r="D43" s="1342" t="s">
        <v>806</v>
      </c>
      <c r="E43" s="1343"/>
      <c r="F43" s="1343"/>
      <c r="G43" s="1343"/>
      <c r="H43" s="1344"/>
      <c r="I43" s="1438" t="s">
        <v>807</v>
      </c>
      <c r="J43" s="1439"/>
      <c r="K43" s="1439"/>
      <c r="L43" s="1439"/>
      <c r="M43" s="1439"/>
      <c r="N43" s="1439"/>
      <c r="O43" s="1439"/>
      <c r="P43" s="1439"/>
      <c r="Q43" s="1440"/>
      <c r="R43" s="1398" t="s">
        <v>808</v>
      </c>
      <c r="S43" s="1399"/>
      <c r="T43" s="1399"/>
      <c r="U43" s="1399"/>
      <c r="V43" s="1404"/>
      <c r="W43" s="1398" t="s">
        <v>809</v>
      </c>
      <c r="X43" s="1399"/>
      <c r="Y43" s="1399"/>
      <c r="Z43" s="1400"/>
      <c r="AA43" s="669"/>
      <c r="AE43" s="156"/>
    </row>
    <row r="44" spans="1:31" ht="21" customHeight="1" thickBot="1" x14ac:dyDescent="0.2">
      <c r="A44" s="1390"/>
      <c r="B44" s="1324"/>
      <c r="C44" s="1325"/>
      <c r="D44" s="1392" t="s">
        <v>810</v>
      </c>
      <c r="E44" s="1393"/>
      <c r="F44" s="1393"/>
      <c r="G44" s="1394"/>
      <c r="H44" s="670" t="s">
        <v>811</v>
      </c>
      <c r="I44" s="1352" t="s">
        <v>812</v>
      </c>
      <c r="J44" s="1352"/>
      <c r="K44" s="1352"/>
      <c r="L44" s="1352"/>
      <c r="M44" s="1352"/>
      <c r="N44" s="1352" t="s">
        <v>813</v>
      </c>
      <c r="O44" s="1352"/>
      <c r="P44" s="1352"/>
      <c r="Q44" s="1352"/>
      <c r="R44" s="1401"/>
      <c r="S44" s="1402"/>
      <c r="T44" s="1402"/>
      <c r="U44" s="1402"/>
      <c r="V44" s="1405"/>
      <c r="W44" s="1401"/>
      <c r="X44" s="1402"/>
      <c r="Y44" s="1402"/>
      <c r="Z44" s="1403"/>
      <c r="AA44" s="669"/>
      <c r="AE44" s="156"/>
    </row>
    <row r="45" spans="1:31" ht="21" customHeight="1" thickBot="1" x14ac:dyDescent="0.2">
      <c r="A45" s="1390"/>
      <c r="B45" s="671"/>
      <c r="C45" s="672" t="s">
        <v>814</v>
      </c>
      <c r="D45" s="1347">
        <v>0</v>
      </c>
      <c r="E45" s="1348"/>
      <c r="F45" s="1348"/>
      <c r="G45" s="1349"/>
      <c r="H45" s="17" t="s">
        <v>1383</v>
      </c>
      <c r="I45" s="1347">
        <v>0</v>
      </c>
      <c r="J45" s="1348"/>
      <c r="K45" s="1348"/>
      <c r="L45" s="1348"/>
      <c r="M45" s="1349"/>
      <c r="N45" s="1347">
        <v>0</v>
      </c>
      <c r="O45" s="1348"/>
      <c r="P45" s="1348"/>
      <c r="Q45" s="1349"/>
      <c r="R45" s="1347">
        <v>0</v>
      </c>
      <c r="S45" s="1348"/>
      <c r="T45" s="1348"/>
      <c r="U45" s="1348"/>
      <c r="V45" s="1349"/>
      <c r="W45" s="1347">
        <v>0</v>
      </c>
      <c r="X45" s="1348"/>
      <c r="Y45" s="1348"/>
      <c r="Z45" s="1349"/>
      <c r="AA45" s="669"/>
      <c r="AC45" s="458" t="str">
        <f>IF(AND(D38="設置あり",OR(D45="",I45="",N45="",R45="",H45="",W45="")),"×","○")</f>
        <v>○</v>
      </c>
      <c r="AE45" s="156"/>
    </row>
    <row r="46" spans="1:31" ht="21" customHeight="1" thickBot="1" x14ac:dyDescent="0.2">
      <c r="A46" s="1091"/>
      <c r="B46" s="673"/>
      <c r="C46" s="674" t="s">
        <v>815</v>
      </c>
      <c r="D46" s="1387" t="s">
        <v>1384</v>
      </c>
      <c r="E46" s="1388"/>
      <c r="F46" s="1388"/>
      <c r="G46" s="1389"/>
      <c r="H46" s="27" t="s">
        <v>1385</v>
      </c>
      <c r="I46" s="1387" t="s">
        <v>1384</v>
      </c>
      <c r="J46" s="1388"/>
      <c r="K46" s="1388"/>
      <c r="L46" s="1388"/>
      <c r="M46" s="1389"/>
      <c r="N46" s="1387" t="s">
        <v>1384</v>
      </c>
      <c r="O46" s="1388"/>
      <c r="P46" s="1388"/>
      <c r="Q46" s="1389"/>
      <c r="R46" s="1387" t="s">
        <v>1384</v>
      </c>
      <c r="S46" s="1388"/>
      <c r="T46" s="1388"/>
      <c r="U46" s="1388"/>
      <c r="V46" s="1389"/>
      <c r="W46" s="1387" t="s">
        <v>1385</v>
      </c>
      <c r="X46" s="1388"/>
      <c r="Y46" s="1388"/>
      <c r="Z46" s="1389"/>
      <c r="AA46" s="669"/>
      <c r="AC46" s="458" t="str">
        <f>IF(AND(D38="設置あり",OR(D46="",I46="",N46="",R46="",H46="",W46="")),"×","○")</f>
        <v>○</v>
      </c>
      <c r="AE46" s="156"/>
    </row>
    <row r="47" spans="1:31" ht="21" customHeight="1" thickBot="1" x14ac:dyDescent="0.2">
      <c r="A47" s="1090">
        <v>6</v>
      </c>
      <c r="B47" s="1322" t="s">
        <v>816</v>
      </c>
      <c r="C47" s="1323"/>
      <c r="D47" s="1342" t="s">
        <v>817</v>
      </c>
      <c r="E47" s="1343"/>
      <c r="F47" s="1343"/>
      <c r="G47" s="1343"/>
      <c r="H47" s="1356"/>
      <c r="I47" s="1422" t="s">
        <v>818</v>
      </c>
      <c r="J47" s="1422"/>
      <c r="K47" s="1422"/>
      <c r="L47" s="1422"/>
      <c r="M47" s="1422"/>
      <c r="N47" s="1422"/>
      <c r="O47" s="1422"/>
      <c r="P47" s="1422"/>
      <c r="Q47" s="1422"/>
      <c r="R47" s="1422" t="s">
        <v>819</v>
      </c>
      <c r="S47" s="1422"/>
      <c r="T47" s="1422"/>
      <c r="U47" s="1422"/>
      <c r="V47" s="1422"/>
      <c r="W47" s="1422"/>
      <c r="X47" s="1422"/>
      <c r="Y47" s="1422"/>
      <c r="Z47" s="1422"/>
      <c r="AA47" s="669"/>
      <c r="AE47" s="156"/>
    </row>
    <row r="48" spans="1:31" ht="21" customHeight="1" thickBot="1" x14ac:dyDescent="0.2">
      <c r="A48" s="1091"/>
      <c r="B48" s="1326"/>
      <c r="C48" s="1327"/>
      <c r="D48" s="1353" t="s">
        <v>1379</v>
      </c>
      <c r="E48" s="1354"/>
      <c r="F48" s="1354"/>
      <c r="G48" s="1354"/>
      <c r="H48" s="1355"/>
      <c r="I48" s="1353" t="s">
        <v>1386</v>
      </c>
      <c r="J48" s="1354"/>
      <c r="K48" s="1354"/>
      <c r="L48" s="1354"/>
      <c r="M48" s="1354"/>
      <c r="N48" s="1354"/>
      <c r="O48" s="1354"/>
      <c r="P48" s="1354"/>
      <c r="Q48" s="1355"/>
      <c r="R48" s="1353" t="s">
        <v>1386</v>
      </c>
      <c r="S48" s="1354"/>
      <c r="T48" s="1354"/>
      <c r="U48" s="1354"/>
      <c r="V48" s="1354"/>
      <c r="W48" s="1354"/>
      <c r="X48" s="1354"/>
      <c r="Y48" s="1354"/>
      <c r="Z48" s="1355"/>
      <c r="AA48" s="669"/>
      <c r="AC48" s="458" t="str">
        <f>IF(AND(D38="設置あり",OR(I48="",R48="",D48="")),"×","○")</f>
        <v>○</v>
      </c>
      <c r="AE48" s="156"/>
    </row>
    <row r="49" spans="1:31" ht="21" customHeight="1" thickBot="1" x14ac:dyDescent="0.2">
      <c r="A49" s="1391">
        <v>7</v>
      </c>
      <c r="B49" s="1322" t="s">
        <v>820</v>
      </c>
      <c r="C49" s="1323"/>
      <c r="D49" s="1332" t="s">
        <v>641</v>
      </c>
      <c r="E49" s="1333"/>
      <c r="F49" s="1333"/>
      <c r="G49" s="1333"/>
      <c r="H49" s="1166" t="s">
        <v>1206</v>
      </c>
      <c r="I49" s="1167"/>
      <c r="J49" s="1167"/>
      <c r="K49" s="1167"/>
      <c r="L49" s="1167"/>
      <c r="M49" s="1168"/>
      <c r="N49" s="1423" t="s">
        <v>642</v>
      </c>
      <c r="O49" s="1424"/>
      <c r="P49" s="1424"/>
      <c r="Q49" s="1334"/>
      <c r="R49" s="1099">
        <v>3253</v>
      </c>
      <c r="S49" s="1099"/>
      <c r="T49" s="1099"/>
      <c r="U49" s="1099"/>
      <c r="V49" s="1099"/>
      <c r="W49" s="1099"/>
      <c r="X49" s="1099"/>
      <c r="Y49" s="1099"/>
      <c r="Z49" s="1099"/>
      <c r="AA49" s="113"/>
      <c r="AC49" s="458"/>
      <c r="AE49" s="156"/>
    </row>
    <row r="50" spans="1:31" ht="21" customHeight="1" thickBot="1" x14ac:dyDescent="0.2">
      <c r="A50" s="1391"/>
      <c r="B50" s="1324"/>
      <c r="C50" s="1325"/>
      <c r="D50" s="1425" t="s">
        <v>920</v>
      </c>
      <c r="E50" s="1426"/>
      <c r="F50" s="1426"/>
      <c r="G50" s="1427"/>
      <c r="H50" s="1166"/>
      <c r="I50" s="1167"/>
      <c r="J50" s="1167"/>
      <c r="K50" s="1167"/>
      <c r="L50" s="1167"/>
      <c r="M50" s="1168"/>
      <c r="N50" s="1426" t="s">
        <v>921</v>
      </c>
      <c r="O50" s="1426"/>
      <c r="P50" s="1426"/>
      <c r="Q50" s="1427"/>
      <c r="R50" s="1166"/>
      <c r="S50" s="1167"/>
      <c r="T50" s="1167"/>
      <c r="U50" s="1167"/>
      <c r="V50" s="1167"/>
      <c r="W50" s="1167"/>
      <c r="X50" s="1167"/>
      <c r="Y50" s="1167"/>
      <c r="Z50" s="1167"/>
      <c r="AA50" s="1168"/>
      <c r="AE50" s="156"/>
    </row>
    <row r="51" spans="1:31" ht="21" customHeight="1" thickBot="1" x14ac:dyDescent="0.2">
      <c r="A51" s="1090">
        <v>8</v>
      </c>
      <c r="B51" s="1322" t="s">
        <v>821</v>
      </c>
      <c r="C51" s="1323"/>
      <c r="D51" s="1444" t="s">
        <v>822</v>
      </c>
      <c r="E51" s="1445"/>
      <c r="F51" s="1445"/>
      <c r="G51" s="1445"/>
      <c r="H51" s="1446"/>
      <c r="I51" s="675">
        <v>1</v>
      </c>
      <c r="J51" s="676" t="s">
        <v>823</v>
      </c>
      <c r="K51" s="677"/>
      <c r="L51" s="1428" t="s">
        <v>824</v>
      </c>
      <c r="M51" s="1429"/>
      <c r="N51" s="1429"/>
      <c r="O51" s="1429"/>
      <c r="P51" s="1429"/>
      <c r="Q51" s="1429"/>
      <c r="R51" s="1429"/>
      <c r="S51" s="1429"/>
      <c r="T51" s="1429"/>
      <c r="U51" s="1429"/>
      <c r="V51" s="1429"/>
      <c r="W51" s="1429"/>
      <c r="X51" s="1429"/>
      <c r="Y51" s="1429"/>
      <c r="Z51" s="678">
        <v>2</v>
      </c>
      <c r="AA51" s="679" t="s">
        <v>823</v>
      </c>
      <c r="AE51" s="156"/>
    </row>
    <row r="52" spans="1:31" ht="21" customHeight="1" thickBot="1" x14ac:dyDescent="0.2">
      <c r="A52" s="1390"/>
      <c r="B52" s="1324"/>
      <c r="C52" s="1325"/>
      <c r="D52" s="1076"/>
      <c r="E52" s="1077"/>
      <c r="F52" s="1077"/>
      <c r="G52" s="1077"/>
      <c r="H52" s="1078"/>
      <c r="I52" s="38"/>
      <c r="J52" s="680" t="s">
        <v>823</v>
      </c>
      <c r="K52" s="681"/>
      <c r="L52" s="1076"/>
      <c r="M52" s="1077"/>
      <c r="N52" s="1077"/>
      <c r="O52" s="1077"/>
      <c r="P52" s="1077"/>
      <c r="Q52" s="1077"/>
      <c r="R52" s="1077"/>
      <c r="S52" s="1077"/>
      <c r="T52" s="1077"/>
      <c r="U52" s="1077"/>
      <c r="V52" s="1077"/>
      <c r="W52" s="1077"/>
      <c r="X52" s="1077"/>
      <c r="Y52" s="1078"/>
      <c r="Z52" s="38"/>
      <c r="AA52" s="682" t="s">
        <v>823</v>
      </c>
      <c r="AC52" s="458"/>
      <c r="AE52" s="156"/>
    </row>
    <row r="53" spans="1:31" ht="21" customHeight="1" thickBot="1" x14ac:dyDescent="0.2">
      <c r="A53" s="1390"/>
      <c r="B53" s="1326"/>
      <c r="C53" s="1327"/>
      <c r="D53" s="1076"/>
      <c r="E53" s="1077"/>
      <c r="F53" s="1077"/>
      <c r="G53" s="1077"/>
      <c r="H53" s="1078"/>
      <c r="I53" s="38"/>
      <c r="J53" s="683" t="s">
        <v>823</v>
      </c>
      <c r="K53" s="684"/>
      <c r="L53" s="1076"/>
      <c r="M53" s="1077"/>
      <c r="N53" s="1077"/>
      <c r="O53" s="1077"/>
      <c r="P53" s="1077"/>
      <c r="Q53" s="1077"/>
      <c r="R53" s="1077"/>
      <c r="S53" s="1077"/>
      <c r="T53" s="1077"/>
      <c r="U53" s="1077"/>
      <c r="V53" s="1077"/>
      <c r="W53" s="1077"/>
      <c r="X53" s="1077"/>
      <c r="Y53" s="1078"/>
      <c r="Z53" s="38"/>
      <c r="AA53" s="682" t="s">
        <v>823</v>
      </c>
      <c r="AE53" s="156"/>
    </row>
    <row r="54" spans="1:31" ht="21" customHeight="1" thickBot="1" x14ac:dyDescent="0.2">
      <c r="A54" s="502">
        <v>9</v>
      </c>
      <c r="B54" s="1328" t="s">
        <v>825</v>
      </c>
      <c r="C54" s="1329"/>
      <c r="D54" s="1430" t="s">
        <v>1304</v>
      </c>
      <c r="E54" s="1431"/>
      <c r="F54" s="1431"/>
      <c r="G54" s="1431"/>
      <c r="H54" s="1432"/>
      <c r="I54" s="685"/>
      <c r="J54" s="686"/>
      <c r="K54" s="687"/>
      <c r="L54" s="687"/>
      <c r="M54" s="687"/>
      <c r="N54" s="687"/>
      <c r="O54" s="687"/>
      <c r="P54" s="687"/>
      <c r="Q54" s="687"/>
      <c r="R54" s="687"/>
      <c r="S54" s="687"/>
      <c r="T54" s="687"/>
      <c r="U54" s="687"/>
      <c r="V54" s="687"/>
      <c r="W54" s="687"/>
      <c r="X54" s="687"/>
      <c r="Y54" s="687"/>
      <c r="Z54" s="687"/>
      <c r="AA54" s="688"/>
      <c r="AC54" s="458" t="str">
        <f>IF(AND(D38="設置あり",OR(D54="")),"×","○")</f>
        <v>○</v>
      </c>
      <c r="AE54" s="156"/>
    </row>
    <row r="55" spans="1:31" ht="9" customHeight="1" x14ac:dyDescent="0.15">
      <c r="A55" s="654"/>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E55" s="156"/>
    </row>
    <row r="56" spans="1:31" ht="20.100000000000001" customHeight="1" thickBot="1" x14ac:dyDescent="0.2">
      <c r="A56" s="646" t="s">
        <v>826</v>
      </c>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89"/>
      <c r="AE56" s="156"/>
    </row>
    <row r="57" spans="1:31" ht="21" customHeight="1" thickBot="1" x14ac:dyDescent="0.2">
      <c r="A57" s="502">
        <v>1</v>
      </c>
      <c r="B57" s="1420" t="s">
        <v>827</v>
      </c>
      <c r="C57" s="1421"/>
      <c r="D57" s="1353" t="s">
        <v>1379</v>
      </c>
      <c r="E57" s="1354"/>
      <c r="F57" s="1354"/>
      <c r="G57" s="1355"/>
      <c r="H57" s="665" t="s">
        <v>800</v>
      </c>
      <c r="I57" s="666"/>
      <c r="J57" s="666"/>
      <c r="K57" s="666"/>
      <c r="L57" s="666"/>
      <c r="M57" s="666"/>
      <c r="N57" s="666"/>
      <c r="O57" s="666"/>
      <c r="P57" s="666"/>
      <c r="Q57" s="666"/>
      <c r="R57" s="666"/>
      <c r="S57" s="666"/>
      <c r="T57" s="666"/>
      <c r="U57" s="666"/>
      <c r="V57" s="666"/>
      <c r="W57" s="666"/>
      <c r="X57" s="666"/>
      <c r="Y57" s="666"/>
      <c r="Z57" s="666"/>
      <c r="AA57" s="667"/>
      <c r="AC57" s="493" t="str">
        <f>IF(D57&lt;&gt;"","○","×")</f>
        <v>○</v>
      </c>
      <c r="AE57" s="156"/>
    </row>
    <row r="58" spans="1:31" ht="21" customHeight="1" thickBot="1" x14ac:dyDescent="0.2">
      <c r="A58" s="502">
        <v>2</v>
      </c>
      <c r="B58" s="1350" t="s">
        <v>828</v>
      </c>
      <c r="C58" s="1351"/>
      <c r="D58" s="1081" t="s">
        <v>1387</v>
      </c>
      <c r="E58" s="1082"/>
      <c r="F58" s="1082"/>
      <c r="G58" s="1082"/>
      <c r="H58" s="1082"/>
      <c r="I58" s="1082"/>
      <c r="J58" s="1082"/>
      <c r="K58" s="1082"/>
      <c r="L58" s="1082"/>
      <c r="M58" s="1082"/>
      <c r="N58" s="1082"/>
      <c r="O58" s="1082"/>
      <c r="P58" s="1082"/>
      <c r="Q58" s="1082"/>
      <c r="R58" s="1082"/>
      <c r="S58" s="1082"/>
      <c r="T58" s="1082"/>
      <c r="U58" s="1082"/>
      <c r="V58" s="1082"/>
      <c r="W58" s="1082"/>
      <c r="X58" s="1082"/>
      <c r="Y58" s="1082"/>
      <c r="Z58" s="1082"/>
      <c r="AA58" s="1083"/>
      <c r="AC58" s="458"/>
      <c r="AE58" s="156"/>
    </row>
    <row r="59" spans="1:31" ht="21" customHeight="1" thickBot="1" x14ac:dyDescent="0.2">
      <c r="A59" s="1090">
        <v>3</v>
      </c>
      <c r="B59" s="1322" t="s">
        <v>802</v>
      </c>
      <c r="C59" s="1330"/>
      <c r="D59" s="1332" t="s">
        <v>584</v>
      </c>
      <c r="E59" s="1333"/>
      <c r="F59" s="1333"/>
      <c r="G59" s="1334"/>
      <c r="H59" s="1335" t="s">
        <v>1388</v>
      </c>
      <c r="I59" s="1336"/>
      <c r="J59" s="1336"/>
      <c r="K59" s="1336"/>
      <c r="L59" s="1336"/>
      <c r="M59" s="1336"/>
      <c r="N59" s="1336"/>
      <c r="O59" s="1336"/>
      <c r="P59" s="1336"/>
      <c r="Q59" s="1336"/>
      <c r="R59" s="1336"/>
      <c r="S59" s="1336"/>
      <c r="T59" s="1336"/>
      <c r="U59" s="1336"/>
      <c r="V59" s="1336"/>
      <c r="W59" s="1336"/>
      <c r="X59" s="1336"/>
      <c r="Y59" s="1336"/>
      <c r="Z59" s="1336"/>
      <c r="AA59" s="1337"/>
      <c r="AC59" s="458"/>
      <c r="AE59" s="156"/>
    </row>
    <row r="60" spans="1:31" ht="21" customHeight="1" thickBot="1" x14ac:dyDescent="0.2">
      <c r="A60" s="1091"/>
      <c r="B60" s="1326"/>
      <c r="C60" s="1331"/>
      <c r="D60" s="1338" t="s">
        <v>585</v>
      </c>
      <c r="E60" s="1339"/>
      <c r="F60" s="1339"/>
      <c r="G60" s="1340"/>
      <c r="H60" s="1341" t="s">
        <v>1389</v>
      </c>
      <c r="I60" s="1082"/>
      <c r="J60" s="1082"/>
      <c r="K60" s="1082"/>
      <c r="L60" s="1082"/>
      <c r="M60" s="1082"/>
      <c r="N60" s="1082"/>
      <c r="O60" s="1082"/>
      <c r="P60" s="1082"/>
      <c r="Q60" s="1082"/>
      <c r="R60" s="1082"/>
      <c r="S60" s="1082"/>
      <c r="T60" s="1082"/>
      <c r="U60" s="1082"/>
      <c r="V60" s="1082"/>
      <c r="W60" s="1082"/>
      <c r="X60" s="1082"/>
      <c r="Y60" s="1082"/>
      <c r="Z60" s="1082"/>
      <c r="AA60" s="1083"/>
      <c r="AC60" s="458"/>
      <c r="AE60" s="156"/>
    </row>
    <row r="61" spans="1:31" ht="21" customHeight="1" thickBot="1" x14ac:dyDescent="0.2">
      <c r="A61" s="502">
        <v>4</v>
      </c>
      <c r="B61" s="1345" t="s">
        <v>803</v>
      </c>
      <c r="C61" s="1346"/>
      <c r="D61" s="1347" t="s">
        <v>1384</v>
      </c>
      <c r="E61" s="1348"/>
      <c r="F61" s="1348"/>
      <c r="G61" s="1349"/>
      <c r="H61" s="668" t="s">
        <v>804</v>
      </c>
      <c r="I61" s="1395"/>
      <c r="J61" s="1395"/>
      <c r="K61" s="1395"/>
      <c r="L61" s="1395"/>
      <c r="M61" s="1395"/>
      <c r="N61" s="1395"/>
      <c r="O61" s="1395"/>
      <c r="P61" s="1395"/>
      <c r="Q61" s="1395"/>
      <c r="R61" s="1395"/>
      <c r="S61" s="1395"/>
      <c r="T61" s="1395"/>
      <c r="U61" s="1395"/>
      <c r="V61" s="1395"/>
      <c r="W61" s="1395"/>
      <c r="X61" s="1395"/>
      <c r="Y61" s="1395"/>
      <c r="Z61" s="1395"/>
      <c r="AA61" s="1395"/>
      <c r="AC61" s="458" t="str">
        <f>IF(AND($D$57="設置あり",OR(D61="")),"×","○")</f>
        <v>○</v>
      </c>
      <c r="AE61" s="156"/>
    </row>
    <row r="62" spans="1:31" ht="21" customHeight="1" x14ac:dyDescent="0.15">
      <c r="A62" s="1090">
        <v>5</v>
      </c>
      <c r="B62" s="1322" t="s">
        <v>805</v>
      </c>
      <c r="C62" s="1323"/>
      <c r="D62" s="1342" t="s">
        <v>806</v>
      </c>
      <c r="E62" s="1343"/>
      <c r="F62" s="1343"/>
      <c r="G62" s="1343"/>
      <c r="H62" s="1344"/>
      <c r="I62" s="1438" t="s">
        <v>807</v>
      </c>
      <c r="J62" s="1439"/>
      <c r="K62" s="1439"/>
      <c r="L62" s="1439"/>
      <c r="M62" s="1439"/>
      <c r="N62" s="1439"/>
      <c r="O62" s="1439"/>
      <c r="P62" s="1439"/>
      <c r="Q62" s="1440"/>
      <c r="R62" s="1398" t="s">
        <v>808</v>
      </c>
      <c r="S62" s="1399"/>
      <c r="T62" s="1399"/>
      <c r="U62" s="1399"/>
      <c r="V62" s="1404"/>
      <c r="W62" s="1398" t="s">
        <v>809</v>
      </c>
      <c r="X62" s="1399"/>
      <c r="Y62" s="1399"/>
      <c r="Z62" s="1400"/>
      <c r="AA62" s="669"/>
      <c r="AE62" s="156"/>
    </row>
    <row r="63" spans="1:31" ht="21" customHeight="1" thickBot="1" x14ac:dyDescent="0.2">
      <c r="A63" s="1390"/>
      <c r="B63" s="1324"/>
      <c r="C63" s="1325"/>
      <c r="D63" s="1392" t="s">
        <v>810</v>
      </c>
      <c r="E63" s="1393"/>
      <c r="F63" s="1393"/>
      <c r="G63" s="1394"/>
      <c r="H63" s="670" t="s">
        <v>811</v>
      </c>
      <c r="I63" s="1352" t="s">
        <v>812</v>
      </c>
      <c r="J63" s="1352"/>
      <c r="K63" s="1352"/>
      <c r="L63" s="1352"/>
      <c r="M63" s="1352"/>
      <c r="N63" s="1352" t="s">
        <v>813</v>
      </c>
      <c r="O63" s="1352"/>
      <c r="P63" s="1352"/>
      <c r="Q63" s="1352"/>
      <c r="R63" s="1401"/>
      <c r="S63" s="1402"/>
      <c r="T63" s="1402"/>
      <c r="U63" s="1402"/>
      <c r="V63" s="1405"/>
      <c r="W63" s="1401"/>
      <c r="X63" s="1402"/>
      <c r="Y63" s="1402"/>
      <c r="Z63" s="1403"/>
      <c r="AA63" s="669"/>
      <c r="AE63" s="156"/>
    </row>
    <row r="64" spans="1:31" ht="21" customHeight="1" thickBot="1" x14ac:dyDescent="0.2">
      <c r="A64" s="1390"/>
      <c r="B64" s="671"/>
      <c r="C64" s="672" t="s">
        <v>814</v>
      </c>
      <c r="D64" s="1347">
        <v>0</v>
      </c>
      <c r="E64" s="1348"/>
      <c r="F64" s="1348"/>
      <c r="G64" s="1349"/>
      <c r="H64" s="17" t="s">
        <v>1383</v>
      </c>
      <c r="I64" s="1347">
        <v>0</v>
      </c>
      <c r="J64" s="1348"/>
      <c r="K64" s="1348"/>
      <c r="L64" s="1348"/>
      <c r="M64" s="1349"/>
      <c r="N64" s="1347">
        <v>0</v>
      </c>
      <c r="O64" s="1348"/>
      <c r="P64" s="1348"/>
      <c r="Q64" s="1349"/>
      <c r="R64" s="1347">
        <v>0</v>
      </c>
      <c r="S64" s="1348"/>
      <c r="T64" s="1348"/>
      <c r="U64" s="1348"/>
      <c r="V64" s="1349"/>
      <c r="W64" s="1347" t="s">
        <v>1390</v>
      </c>
      <c r="X64" s="1348"/>
      <c r="Y64" s="1348"/>
      <c r="Z64" s="1349"/>
      <c r="AA64" s="669"/>
      <c r="AC64" s="458" t="str">
        <f>IF(AND(D57="設置あり",OR(D64="",I64="",N64="",R64="",H64="",W64="")),"×","○")</f>
        <v>○</v>
      </c>
      <c r="AE64" s="156"/>
    </row>
    <row r="65" spans="1:31" ht="21" customHeight="1" thickBot="1" x14ac:dyDescent="0.2">
      <c r="A65" s="1091"/>
      <c r="B65" s="673"/>
      <c r="C65" s="674" t="s">
        <v>815</v>
      </c>
      <c r="D65" s="1387" t="s">
        <v>1384</v>
      </c>
      <c r="E65" s="1388"/>
      <c r="F65" s="1388"/>
      <c r="G65" s="1389"/>
      <c r="H65" s="27" t="s">
        <v>1385</v>
      </c>
      <c r="I65" s="1387" t="s">
        <v>1384</v>
      </c>
      <c r="J65" s="1388"/>
      <c r="K65" s="1388"/>
      <c r="L65" s="1388"/>
      <c r="M65" s="1389"/>
      <c r="N65" s="1387" t="s">
        <v>1384</v>
      </c>
      <c r="O65" s="1388"/>
      <c r="P65" s="1388"/>
      <c r="Q65" s="1389"/>
      <c r="R65" s="1387" t="s">
        <v>1384</v>
      </c>
      <c r="S65" s="1388"/>
      <c r="T65" s="1388"/>
      <c r="U65" s="1388"/>
      <c r="V65" s="1389"/>
      <c r="W65" s="1387" t="s">
        <v>1385</v>
      </c>
      <c r="X65" s="1388"/>
      <c r="Y65" s="1388"/>
      <c r="Z65" s="1389"/>
      <c r="AA65" s="669"/>
      <c r="AC65" s="458" t="str">
        <f>IF(AND(D57="設置あり",OR(D65="",I65="",N65="",R65="",H65="",W65="")),"×","○")</f>
        <v>○</v>
      </c>
      <c r="AE65" s="156"/>
    </row>
    <row r="66" spans="1:31" ht="21" customHeight="1" thickBot="1" x14ac:dyDescent="0.2">
      <c r="A66" s="1090">
        <v>6</v>
      </c>
      <c r="B66" s="1322" t="s">
        <v>816</v>
      </c>
      <c r="C66" s="1323"/>
      <c r="D66" s="1342" t="s">
        <v>817</v>
      </c>
      <c r="E66" s="1343"/>
      <c r="F66" s="1343"/>
      <c r="G66" s="1343"/>
      <c r="H66" s="1356"/>
      <c r="I66" s="1436" t="s">
        <v>818</v>
      </c>
      <c r="J66" s="1437"/>
      <c r="K66" s="1437"/>
      <c r="L66" s="1437"/>
      <c r="M66" s="1437"/>
      <c r="N66" s="1437"/>
      <c r="O66" s="1437"/>
      <c r="P66" s="1437"/>
      <c r="Q66" s="1437"/>
      <c r="R66" s="1399" t="s">
        <v>819</v>
      </c>
      <c r="S66" s="1399"/>
      <c r="T66" s="1399"/>
      <c r="U66" s="1399"/>
      <c r="V66" s="1399"/>
      <c r="W66" s="1399"/>
      <c r="X66" s="1399"/>
      <c r="Y66" s="1399"/>
      <c r="Z66" s="1400"/>
      <c r="AA66" s="669"/>
      <c r="AE66" s="156"/>
    </row>
    <row r="67" spans="1:31" ht="21" customHeight="1" thickBot="1" x14ac:dyDescent="0.2">
      <c r="A67" s="1091"/>
      <c r="B67" s="1326"/>
      <c r="C67" s="1327"/>
      <c r="D67" s="1353" t="s">
        <v>1386</v>
      </c>
      <c r="E67" s="1354"/>
      <c r="F67" s="1354"/>
      <c r="G67" s="1354"/>
      <c r="H67" s="1355"/>
      <c r="I67" s="1353" t="s">
        <v>1386</v>
      </c>
      <c r="J67" s="1354"/>
      <c r="K67" s="1354"/>
      <c r="L67" s="1354"/>
      <c r="M67" s="1354"/>
      <c r="N67" s="1354"/>
      <c r="O67" s="1354"/>
      <c r="P67" s="1354"/>
      <c r="Q67" s="1355"/>
      <c r="R67" s="1353" t="s">
        <v>1386</v>
      </c>
      <c r="S67" s="1354"/>
      <c r="T67" s="1354"/>
      <c r="U67" s="1354"/>
      <c r="V67" s="1354"/>
      <c r="W67" s="1354"/>
      <c r="X67" s="1354"/>
      <c r="Y67" s="1354"/>
      <c r="Z67" s="1355"/>
      <c r="AA67" s="669"/>
      <c r="AC67" s="458" t="str">
        <f>IF(AND(D57="設置あり",OR(I67="",R67="",D67="")),"×","○")</f>
        <v>○</v>
      </c>
      <c r="AE67" s="156"/>
    </row>
    <row r="68" spans="1:31" ht="39" customHeight="1" thickBot="1" x14ac:dyDescent="0.2">
      <c r="A68" s="502">
        <v>7</v>
      </c>
      <c r="B68" s="1322" t="s">
        <v>820</v>
      </c>
      <c r="C68" s="1323"/>
      <c r="D68" s="1332" t="s">
        <v>641</v>
      </c>
      <c r="E68" s="1333"/>
      <c r="F68" s="1333"/>
      <c r="G68" s="1333"/>
      <c r="H68" s="1166" t="s">
        <v>1206</v>
      </c>
      <c r="I68" s="1167"/>
      <c r="J68" s="1167"/>
      <c r="K68" s="1167"/>
      <c r="L68" s="1167"/>
      <c r="M68" s="1168"/>
      <c r="N68" s="1433" t="s">
        <v>642</v>
      </c>
      <c r="O68" s="1434"/>
      <c r="P68" s="1434"/>
      <c r="Q68" s="1435"/>
      <c r="R68" s="1321">
        <v>3241</v>
      </c>
      <c r="S68" s="1321"/>
      <c r="T68" s="1321"/>
      <c r="U68" s="1321"/>
      <c r="V68" s="1321"/>
      <c r="W68" s="1321"/>
      <c r="X68" s="1321"/>
      <c r="Y68" s="1321"/>
      <c r="Z68" s="1321"/>
      <c r="AA68" s="113"/>
      <c r="AC68" s="458"/>
      <c r="AE68" s="156"/>
    </row>
    <row r="69" spans="1:31" ht="21" customHeight="1" thickBot="1" x14ac:dyDescent="0.2">
      <c r="A69" s="1090">
        <v>8</v>
      </c>
      <c r="B69" s="1322" t="s">
        <v>821</v>
      </c>
      <c r="C69" s="1323"/>
      <c r="D69" s="1444" t="s">
        <v>822</v>
      </c>
      <c r="E69" s="1445"/>
      <c r="F69" s="1445"/>
      <c r="G69" s="1445"/>
      <c r="H69" s="1461"/>
      <c r="I69" s="675">
        <v>1</v>
      </c>
      <c r="J69" s="690" t="s">
        <v>823</v>
      </c>
      <c r="K69" s="691"/>
      <c r="L69" s="1462" t="s">
        <v>824</v>
      </c>
      <c r="M69" s="1463"/>
      <c r="N69" s="1429"/>
      <c r="O69" s="1429"/>
      <c r="P69" s="1429"/>
      <c r="Q69" s="1429"/>
      <c r="R69" s="1429"/>
      <c r="S69" s="1429"/>
      <c r="T69" s="1429"/>
      <c r="U69" s="1429"/>
      <c r="V69" s="1429"/>
      <c r="W69" s="1429"/>
      <c r="X69" s="1429"/>
      <c r="Y69" s="1429"/>
      <c r="Z69" s="678">
        <v>2</v>
      </c>
      <c r="AA69" s="679" t="s">
        <v>823</v>
      </c>
      <c r="AE69" s="156"/>
    </row>
    <row r="70" spans="1:31" ht="21" customHeight="1" thickBot="1" x14ac:dyDescent="0.2">
      <c r="A70" s="1390"/>
      <c r="B70" s="1324"/>
      <c r="C70" s="1325"/>
      <c r="D70" s="1076" t="s">
        <v>1391</v>
      </c>
      <c r="E70" s="1077"/>
      <c r="F70" s="1077"/>
      <c r="G70" s="1077"/>
      <c r="H70" s="1078"/>
      <c r="I70" s="38">
        <v>0</v>
      </c>
      <c r="J70" s="680" t="s">
        <v>823</v>
      </c>
      <c r="K70" s="692"/>
      <c r="L70" s="1076" t="s">
        <v>1392</v>
      </c>
      <c r="M70" s="1077"/>
      <c r="N70" s="1077"/>
      <c r="O70" s="1077"/>
      <c r="P70" s="1077"/>
      <c r="Q70" s="1077"/>
      <c r="R70" s="1077"/>
      <c r="S70" s="1077"/>
      <c r="T70" s="1077"/>
      <c r="U70" s="1077"/>
      <c r="V70" s="1077"/>
      <c r="W70" s="1077"/>
      <c r="X70" s="1077"/>
      <c r="Y70" s="1078"/>
      <c r="Z70" s="38">
        <v>0</v>
      </c>
      <c r="AA70" s="682" t="s">
        <v>823</v>
      </c>
      <c r="AC70" s="458"/>
      <c r="AE70" s="156"/>
    </row>
    <row r="71" spans="1:31" ht="21" customHeight="1" thickBot="1" x14ac:dyDescent="0.2">
      <c r="A71" s="1390"/>
      <c r="B71" s="1326"/>
      <c r="C71" s="1327"/>
      <c r="D71" s="1076"/>
      <c r="E71" s="1077"/>
      <c r="F71" s="1077"/>
      <c r="G71" s="1077"/>
      <c r="H71" s="1078"/>
      <c r="I71" s="38"/>
      <c r="J71" s="683" t="s">
        <v>823</v>
      </c>
      <c r="K71" s="693"/>
      <c r="L71" s="1076"/>
      <c r="M71" s="1077"/>
      <c r="N71" s="1077"/>
      <c r="O71" s="1077"/>
      <c r="P71" s="1077"/>
      <c r="Q71" s="1077"/>
      <c r="R71" s="1077"/>
      <c r="S71" s="1077"/>
      <c r="T71" s="1077"/>
      <c r="U71" s="1077"/>
      <c r="V71" s="1077"/>
      <c r="W71" s="1077"/>
      <c r="X71" s="1077"/>
      <c r="Y71" s="1078"/>
      <c r="Z71" s="38"/>
      <c r="AA71" s="682" t="s">
        <v>823</v>
      </c>
      <c r="AC71" s="458"/>
      <c r="AE71" s="156"/>
    </row>
    <row r="72" spans="1:31" ht="21" customHeight="1" thickBot="1" x14ac:dyDescent="0.2">
      <c r="A72" s="502">
        <v>9</v>
      </c>
      <c r="B72" s="1328" t="s">
        <v>825</v>
      </c>
      <c r="C72" s="1329"/>
      <c r="D72" s="1456" t="s">
        <v>1304</v>
      </c>
      <c r="E72" s="1457"/>
      <c r="F72" s="1457"/>
      <c r="G72" s="1457"/>
      <c r="H72" s="1458"/>
      <c r="I72" s="685"/>
      <c r="J72" s="686"/>
      <c r="K72" s="686"/>
      <c r="L72" s="687"/>
      <c r="M72" s="687"/>
      <c r="N72" s="687"/>
      <c r="O72" s="687"/>
      <c r="P72" s="687"/>
      <c r="Q72" s="687"/>
      <c r="R72" s="687"/>
      <c r="S72" s="687"/>
      <c r="T72" s="687"/>
      <c r="U72" s="687"/>
      <c r="V72" s="687"/>
      <c r="W72" s="687"/>
      <c r="X72" s="687"/>
      <c r="Y72" s="687"/>
      <c r="Z72" s="687"/>
      <c r="AA72" s="688"/>
      <c r="AC72" s="458" t="str">
        <f>IF(AND(D57="設置あり",OR(D72="")),"×","○")</f>
        <v>○</v>
      </c>
      <c r="AE72" s="157"/>
    </row>
    <row r="73" spans="1:31" ht="20.100000000000001" customHeight="1" x14ac:dyDescent="0.15">
      <c r="AB73" s="202" t="s">
        <v>184</v>
      </c>
      <c r="AC73" s="458"/>
    </row>
  </sheetData>
  <sheetProtection selectLockedCells="1"/>
  <mergeCells count="278">
    <mergeCell ref="D21:G22"/>
    <mergeCell ref="D23:G24"/>
    <mergeCell ref="A23:A24"/>
    <mergeCell ref="B23:B24"/>
    <mergeCell ref="A10:A12"/>
    <mergeCell ref="D13:G14"/>
    <mergeCell ref="C13:C14"/>
    <mergeCell ref="C11:C12"/>
    <mergeCell ref="D17:G18"/>
    <mergeCell ref="D19:G20"/>
    <mergeCell ref="C15:C16"/>
    <mergeCell ref="C17:C18"/>
    <mergeCell ref="C19:C20"/>
    <mergeCell ref="D11:G12"/>
    <mergeCell ref="D15:G16"/>
    <mergeCell ref="K23:L24"/>
    <mergeCell ref="O23:Q24"/>
    <mergeCell ref="O15:Q16"/>
    <mergeCell ref="R15:T16"/>
    <mergeCell ref="K15:L16"/>
    <mergeCell ref="I15:J16"/>
    <mergeCell ref="I11:J12"/>
    <mergeCell ref="I13:J14"/>
    <mergeCell ref="K13:L14"/>
    <mergeCell ref="K12:L12"/>
    <mergeCell ref="K11:N11"/>
    <mergeCell ref="R13:T14"/>
    <mergeCell ref="O13:Q14"/>
    <mergeCell ref="R12:T12"/>
    <mergeCell ref="O12:Q12"/>
    <mergeCell ref="I17:J18"/>
    <mergeCell ref="K17:L18"/>
    <mergeCell ref="O17:Q18"/>
    <mergeCell ref="R19:T20"/>
    <mergeCell ref="I23:J24"/>
    <mergeCell ref="D72:H72"/>
    <mergeCell ref="A1:AA1"/>
    <mergeCell ref="B72:C72"/>
    <mergeCell ref="B69:C71"/>
    <mergeCell ref="D69:H69"/>
    <mergeCell ref="L69:Y69"/>
    <mergeCell ref="D70:H70"/>
    <mergeCell ref="L70:Y70"/>
    <mergeCell ref="D71:H71"/>
    <mergeCell ref="L71:Y71"/>
    <mergeCell ref="Q4:AA4"/>
    <mergeCell ref="A59:A60"/>
    <mergeCell ref="B43:C44"/>
    <mergeCell ref="B47:C48"/>
    <mergeCell ref="B49:C50"/>
    <mergeCell ref="M12:N12"/>
    <mergeCell ref="B11:B12"/>
    <mergeCell ref="A15:A16"/>
    <mergeCell ref="B15:B16"/>
    <mergeCell ref="Z20:AA20"/>
    <mergeCell ref="R17:T18"/>
    <mergeCell ref="I19:J20"/>
    <mergeCell ref="K19:L20"/>
    <mergeCell ref="O19:Q20"/>
    <mergeCell ref="Z23:AA23"/>
    <mergeCell ref="Z24:AA24"/>
    <mergeCell ref="M23:M24"/>
    <mergeCell ref="U23:X24"/>
    <mergeCell ref="U21:X22"/>
    <mergeCell ref="Z15:AA15"/>
    <mergeCell ref="Z16:AA16"/>
    <mergeCell ref="Z13:AA13"/>
    <mergeCell ref="R23:T24"/>
    <mergeCell ref="N23:N24"/>
    <mergeCell ref="Z14:AA14"/>
    <mergeCell ref="Z17:AA17"/>
    <mergeCell ref="Z18:AA18"/>
    <mergeCell ref="Z19:AA19"/>
    <mergeCell ref="O21:Q22"/>
    <mergeCell ref="R21:T22"/>
    <mergeCell ref="B25:B26"/>
    <mergeCell ref="I27:J28"/>
    <mergeCell ref="K27:L28"/>
    <mergeCell ref="Z21:AA21"/>
    <mergeCell ref="Z22:AA22"/>
    <mergeCell ref="A21:A22"/>
    <mergeCell ref="B21:B22"/>
    <mergeCell ref="M21:M22"/>
    <mergeCell ref="N21:N22"/>
    <mergeCell ref="I25:J26"/>
    <mergeCell ref="K25:L26"/>
    <mergeCell ref="O25:Q26"/>
    <mergeCell ref="R25:T26"/>
    <mergeCell ref="I21:J22"/>
    <mergeCell ref="K21:L22"/>
    <mergeCell ref="A25:A26"/>
    <mergeCell ref="A27:A28"/>
    <mergeCell ref="B27:B28"/>
    <mergeCell ref="D25:G26"/>
    <mergeCell ref="D27:G28"/>
    <mergeCell ref="C21:C22"/>
    <mergeCell ref="C23:C24"/>
    <mergeCell ref="C25:C26"/>
    <mergeCell ref="C27:C28"/>
    <mergeCell ref="Z29:AA29"/>
    <mergeCell ref="Z30:AA30"/>
    <mergeCell ref="U29:X30"/>
    <mergeCell ref="U31:X32"/>
    <mergeCell ref="Z31:AA31"/>
    <mergeCell ref="Z32:AA32"/>
    <mergeCell ref="Z27:AA27"/>
    <mergeCell ref="Z28:AA28"/>
    <mergeCell ref="M25:M26"/>
    <mergeCell ref="N25:N26"/>
    <mergeCell ref="U25:X26"/>
    <mergeCell ref="Z25:AA25"/>
    <mergeCell ref="Z26:AA26"/>
    <mergeCell ref="O29:Q30"/>
    <mergeCell ref="O27:Q28"/>
    <mergeCell ref="R27:T28"/>
    <mergeCell ref="M27:M28"/>
    <mergeCell ref="R29:T30"/>
    <mergeCell ref="U27:X28"/>
    <mergeCell ref="N27:N28"/>
    <mergeCell ref="I31:J32"/>
    <mergeCell ref="A51:A53"/>
    <mergeCell ref="I33:J34"/>
    <mergeCell ref="A29:A30"/>
    <mergeCell ref="B29:B30"/>
    <mergeCell ref="M29:M30"/>
    <mergeCell ref="N29:N30"/>
    <mergeCell ref="A31:A32"/>
    <mergeCell ref="B31:B32"/>
    <mergeCell ref="N31:N32"/>
    <mergeCell ref="I29:J30"/>
    <mergeCell ref="K29:L30"/>
    <mergeCell ref="K31:L32"/>
    <mergeCell ref="M31:M32"/>
    <mergeCell ref="D29:G30"/>
    <mergeCell ref="D31:G32"/>
    <mergeCell ref="D33:G34"/>
    <mergeCell ref="C29:C30"/>
    <mergeCell ref="C31:C32"/>
    <mergeCell ref="C33:C34"/>
    <mergeCell ref="R67:Z67"/>
    <mergeCell ref="R64:V64"/>
    <mergeCell ref="W64:Z64"/>
    <mergeCell ref="R50:AA50"/>
    <mergeCell ref="W46:Z46"/>
    <mergeCell ref="R66:Z66"/>
    <mergeCell ref="I61:AA61"/>
    <mergeCell ref="U33:X34"/>
    <mergeCell ref="Z33:AA33"/>
    <mergeCell ref="I62:Q62"/>
    <mergeCell ref="R62:V63"/>
    <mergeCell ref="W62:Z63"/>
    <mergeCell ref="R65:V65"/>
    <mergeCell ref="W65:Z65"/>
    <mergeCell ref="H40:AA40"/>
    <mergeCell ref="H41:AA41"/>
    <mergeCell ref="D39:AA39"/>
    <mergeCell ref="D65:G65"/>
    <mergeCell ref="I65:M65"/>
    <mergeCell ref="N65:Q65"/>
    <mergeCell ref="D51:H51"/>
    <mergeCell ref="I43:Q43"/>
    <mergeCell ref="N44:Q44"/>
    <mergeCell ref="I44:M44"/>
    <mergeCell ref="A69:A71"/>
    <mergeCell ref="A62:A65"/>
    <mergeCell ref="A66:A67"/>
    <mergeCell ref="B68:C68"/>
    <mergeCell ref="D68:G68"/>
    <mergeCell ref="H68:M68"/>
    <mergeCell ref="N68:Q68"/>
    <mergeCell ref="B66:C67"/>
    <mergeCell ref="I66:Q66"/>
    <mergeCell ref="D63:G63"/>
    <mergeCell ref="B57:C57"/>
    <mergeCell ref="R47:Z47"/>
    <mergeCell ref="R48:Z48"/>
    <mergeCell ref="W45:Z45"/>
    <mergeCell ref="N49:Q49"/>
    <mergeCell ref="W49:Z49"/>
    <mergeCell ref="D52:H52"/>
    <mergeCell ref="D53:H53"/>
    <mergeCell ref="D49:G49"/>
    <mergeCell ref="D50:G50"/>
    <mergeCell ref="N50:Q50"/>
    <mergeCell ref="H49:M49"/>
    <mergeCell ref="L52:Y52"/>
    <mergeCell ref="L51:Y51"/>
    <mergeCell ref="D47:H47"/>
    <mergeCell ref="D48:H48"/>
    <mergeCell ref="I47:Q47"/>
    <mergeCell ref="I48:Q48"/>
    <mergeCell ref="D54:H54"/>
    <mergeCell ref="L53:Y53"/>
    <mergeCell ref="R49:V49"/>
    <mergeCell ref="I46:M46"/>
    <mergeCell ref="N45:Q45"/>
    <mergeCell ref="N46:Q46"/>
    <mergeCell ref="W43:Z44"/>
    <mergeCell ref="R43:V44"/>
    <mergeCell ref="Z34:AA34"/>
    <mergeCell ref="O31:Q32"/>
    <mergeCell ref="R31:T32"/>
    <mergeCell ref="K33:L34"/>
    <mergeCell ref="O33:Q34"/>
    <mergeCell ref="R33:T34"/>
    <mergeCell ref="R45:V45"/>
    <mergeCell ref="R46:V46"/>
    <mergeCell ref="B33:B34"/>
    <mergeCell ref="M33:M34"/>
    <mergeCell ref="N33:N34"/>
    <mergeCell ref="A43:A46"/>
    <mergeCell ref="A47:A48"/>
    <mergeCell ref="A49:A50"/>
    <mergeCell ref="D45:G45"/>
    <mergeCell ref="D46:G46"/>
    <mergeCell ref="D44:G44"/>
    <mergeCell ref="D38:G38"/>
    <mergeCell ref="D40:G40"/>
    <mergeCell ref="H50:M50"/>
    <mergeCell ref="I45:M45"/>
    <mergeCell ref="B39:C39"/>
    <mergeCell ref="B42:C42"/>
    <mergeCell ref="D42:G42"/>
    <mergeCell ref="A40:A41"/>
    <mergeCell ref="I42:AA42"/>
    <mergeCell ref="B40:C41"/>
    <mergeCell ref="B38:C38"/>
    <mergeCell ref="D41:G41"/>
    <mergeCell ref="D43:H43"/>
    <mergeCell ref="A33:A34"/>
    <mergeCell ref="A2:Z2"/>
    <mergeCell ref="U15:X16"/>
    <mergeCell ref="U17:X18"/>
    <mergeCell ref="U19:X20"/>
    <mergeCell ref="M15:M16"/>
    <mergeCell ref="A17:A18"/>
    <mergeCell ref="B17:B18"/>
    <mergeCell ref="M17:M18"/>
    <mergeCell ref="A19:A20"/>
    <mergeCell ref="B19:B20"/>
    <mergeCell ref="M19:M20"/>
    <mergeCell ref="N17:N18"/>
    <mergeCell ref="N19:N20"/>
    <mergeCell ref="H10:AA10"/>
    <mergeCell ref="B10:G10"/>
    <mergeCell ref="Y11:AA12"/>
    <mergeCell ref="U12:X12"/>
    <mergeCell ref="O11:X11"/>
    <mergeCell ref="A13:A14"/>
    <mergeCell ref="B13:B14"/>
    <mergeCell ref="M13:M14"/>
    <mergeCell ref="N15:N16"/>
    <mergeCell ref="N13:N14"/>
    <mergeCell ref="U13:X14"/>
    <mergeCell ref="R68:V68"/>
    <mergeCell ref="W68:Z68"/>
    <mergeCell ref="B51:C53"/>
    <mergeCell ref="B54:C54"/>
    <mergeCell ref="B59:C60"/>
    <mergeCell ref="D59:G59"/>
    <mergeCell ref="H59:AA59"/>
    <mergeCell ref="D60:G60"/>
    <mergeCell ref="H60:AA60"/>
    <mergeCell ref="B62:C63"/>
    <mergeCell ref="D62:H62"/>
    <mergeCell ref="B61:C61"/>
    <mergeCell ref="D61:G61"/>
    <mergeCell ref="B58:C58"/>
    <mergeCell ref="I63:M63"/>
    <mergeCell ref="N63:Q63"/>
    <mergeCell ref="D64:G64"/>
    <mergeCell ref="I64:M64"/>
    <mergeCell ref="N64:Q64"/>
    <mergeCell ref="D58:AA58"/>
    <mergeCell ref="D57:G57"/>
    <mergeCell ref="D66:H66"/>
    <mergeCell ref="D67:H67"/>
    <mergeCell ref="I67:Q67"/>
  </mergeCells>
  <phoneticPr fontId="21"/>
  <conditionalFormatting sqref="AC1:AC2 AC8:AC10 AC36:AC37 AC43:AC44 AC47 AC50:AC51 AC53 AC74:AC1048576">
    <cfRule type="cellIs" dxfId="6" priority="12" stopIfTrue="1" operator="equal">
      <formula>"未入力あり"</formula>
    </cfRule>
  </conditionalFormatting>
  <conditionalFormatting sqref="AC55:AC56">
    <cfRule type="cellIs" dxfId="5" priority="3" stopIfTrue="1" operator="equal">
      <formula>"未入力あり"</formula>
    </cfRule>
  </conditionalFormatting>
  <conditionalFormatting sqref="AC62:AC63 AC66 AC69">
    <cfRule type="cellIs" dxfId="4" priority="1" stopIfTrue="1" operator="equal">
      <formula>"未入力あり"</formula>
    </cfRule>
  </conditionalFormatting>
  <dataValidations xWindow="581" yWindow="349" count="18">
    <dataValidation allowBlank="1" showInputMessage="1" showErrorMessage="1" prompt="電話番号はハイフン「-」を含め、半角で入力_x000a_XXX-XXXX-XXXX" sqref="Z16:AA16 Z18:AA18 Z20:AA20 Z22:AA22 Z24:AA24 Z26:AA26 Z28:AA28 Z30:AA30 Z32:AA32 Z34:AA34" xr:uid="{00000000-0002-0000-1000-000000000000}"/>
    <dataValidation type="list" allowBlank="1" showInputMessage="1" showErrorMessage="1" sqref="I15 I17 I19 I21 I23 I25 I27 I29 I31 I33" xr:uid="{00000000-0002-0000-1000-000001000000}">
      <formula1>"あり,なし"</formula1>
    </dataValidation>
    <dataValidation type="list" allowBlank="1" showInputMessage="1" showErrorMessage="1" sqref="K15 K17 K19 K21 K23 K25 K27 K29 K31 K33" xr:uid="{00000000-0002-0000-1000-000002000000}">
      <formula1>"定期,不定期"</formula1>
    </dataValidation>
    <dataValidation type="list" allowBlank="1" showInputMessage="1" showErrorMessage="1" sqref="M15:M34" xr:uid="{00000000-0002-0000-1000-000003000000}">
      <formula1>"年,月,週"</formula1>
    </dataValidation>
    <dataValidation type="whole" imeMode="disabled" operator="greaterThanOrEqual" allowBlank="1" showInputMessage="1" showErrorMessage="1" error="整数で入力してください" prompt="整数で入力" sqref="AA6:AA7 N15:N34" xr:uid="{00000000-0002-0000-1000-000004000000}">
      <formula1>0</formula1>
    </dataValidation>
    <dataValidation type="list" allowBlank="1" showInputMessage="1" showErrorMessage="1" sqref="R15 R17 R19 R21 R23 R25 R27 R29 R31 R33" xr:uid="{00000000-0002-0000-1000-000005000000}">
      <formula1>"参加可,参加不可"</formula1>
    </dataValidation>
    <dataValidation allowBlank="1" showInputMessage="1" showErrorMessage="1" prompt="表紙の病院名を反映" sqref="Q4:AA4" xr:uid="{00000000-0002-0000-1000-000006000000}"/>
    <dataValidation type="list" allowBlank="1" showInputMessage="1" showErrorMessage="1" sqref="D45:H45 D64:H64" xr:uid="{00000000-0002-0000-1000-000007000000}">
      <formula1>"0,50冊未満,50冊以上,100冊以上,300冊以上"</formula1>
    </dataValidation>
    <dataValidation type="list" allowBlank="1" showInputMessage="1" showErrorMessage="1" sqref="I45:Z45 I64:Z64" xr:uid="{00000000-0002-0000-1000-000008000000}">
      <formula1>"0,10種類未満,10種類以上,25種類以上,50種類以上,100種類以上"</formula1>
    </dataValidation>
    <dataValidation type="list" allowBlank="1" showInputMessage="1" showErrorMessage="1" sqref="D46:AA46 D65:AA65" xr:uid="{00000000-0002-0000-1000-000009000000}">
      <formula1>"貸し出し不可,入院中の方のみ可,入院中・通院中の方のみ可,制限なし"</formula1>
    </dataValidation>
    <dataValidation type="list" allowBlank="1" showInputMessage="1" showErrorMessage="1" sqref="D57:G57 D38:G38 D48:AA48 D67:AA67" xr:uid="{00000000-0002-0000-1000-00000A000000}">
      <formula1>"設置あり,設置なし"</formula1>
    </dataValidation>
    <dataValidation type="list" allowBlank="1" showInputMessage="1" showErrorMessage="1" sqref="D72:H72 D54:H54" xr:uid="{00000000-0002-0000-1000-00000B000000}">
      <formula1>"実施,未実施"</formula1>
    </dataValidation>
    <dataValidation type="list" allowBlank="1" showInputMessage="1" showErrorMessage="1" sqref="D42:G42 D61:G61" xr:uid="{00000000-0002-0000-1000-00000C000000}">
      <formula1>"入院中の方のみ,入院中・通院中の方のみ,制限なし"</formula1>
    </dataValidation>
    <dataValidation type="whole" imeMode="disabled" operator="greaterThanOrEqual" allowBlank="1" showInputMessage="1" showErrorMessage="1" prompt="整数で入力" sqref="I52:I53 Z52:Z53 Z70:Z71 I70:I71" xr:uid="{00000000-0002-0000-1000-00000D000000}">
      <formula1>0</formula1>
    </dataValidation>
    <dataValidation type="custom" imeMode="disabled" allowBlank="1" showInputMessage="1" showErrorMessage="1" error="半角で入力してください" prompt="アドレスは、手入力せずにホームページからコピーしてください" sqref="H41:AA41 H60:AA60" xr:uid="{00000000-0002-0000-1000-00000E000000}">
      <formula1>LEN(H41)=LENB(H41)</formula1>
    </dataValidation>
    <dataValidation type="list" allowBlank="1" showInputMessage="1" showErrorMessage="1" sqref="U15:X34" xr:uid="{00000000-0002-0000-1000-00000F000000}">
      <formula1>"患者のみ,家族のみ,患者・家族"</formula1>
    </dataValidation>
    <dataValidation type="custom" imeMode="disabled" allowBlank="1" showInputMessage="1" showErrorMessage="1" error="半角で入力してください" prompt="電話番号はハイフン「-」を含め、半角で入力_x000a_XXX-XXXX-XXXX" sqref="H49:M50 R50:AA50 H68:M68" xr:uid="{00000000-0002-0000-1000-000010000000}">
      <formula1>LEN(H49)=LENB(H49)</formula1>
    </dataValidation>
    <dataValidation imeMode="disabled" allowBlank="1" showInputMessage="1" showErrorMessage="1" prompt="内線番号を半角で入力" sqref="R49:AA49 R68:AA68" xr:uid="{00000000-0002-0000-1000-000011000000}"/>
  </dataValidations>
  <hyperlinks>
    <hyperlink ref="H41" r:id="rId1" xr:uid="{AEF21DA6-966C-43D2-955F-430162E1B0DD}"/>
    <hyperlink ref="H60" r:id="rId2" xr:uid="{3744D4FC-0FFA-4455-9D2F-2FEB772F4CC0}"/>
  </hyperlinks>
  <printOptions horizontalCentered="1"/>
  <pageMargins left="0.39370078740157483" right="0.39370078740157483" top="0.59055118110236227" bottom="0.59055118110236227" header="0.31496062992125984" footer="0.27559055118110237"/>
  <pageSetup paperSize="9" scale="58" fitToHeight="0" orientation="portrait" horizontalDpi="300" verticalDpi="300" r:id="rId3"/>
  <headerFooter>
    <oddFooter>&amp;C&amp;P／&amp;N&amp;R&amp;A</oddFooter>
  </headerFooter>
  <rowBreaks count="1" manualBreakCount="1">
    <brk id="35" max="2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1">
    <pageSetUpPr fitToPage="1"/>
  </sheetPr>
  <dimension ref="A1:W27"/>
  <sheetViews>
    <sheetView view="pageBreakPreview" zoomScaleNormal="100" zoomScaleSheetLayoutView="100" workbookViewId="0">
      <selection activeCell="W13" sqref="W13:W14"/>
    </sheetView>
  </sheetViews>
  <sheetFormatPr defaultColWidth="9" defaultRowHeight="13.5" x14ac:dyDescent="0.15"/>
  <cols>
    <col min="1" max="4" width="6.625" customWidth="1"/>
    <col min="5" max="5" width="15.625" customWidth="1"/>
    <col min="6" max="18" width="6.625" customWidth="1"/>
    <col min="19" max="19" width="9.125" customWidth="1"/>
    <col min="20" max="20" width="1" customWidth="1"/>
    <col min="21" max="21" width="11.875" hidden="1" customWidth="1"/>
    <col min="22" max="22" width="2.625" customWidth="1"/>
    <col min="23" max="23" width="80.625" style="119" customWidth="1"/>
  </cols>
  <sheetData>
    <row r="1" spans="1:23" ht="20.100000000000001" customHeight="1" thickBot="1" x14ac:dyDescent="0.2">
      <c r="A1" s="1026" t="s">
        <v>829</v>
      </c>
      <c r="B1" s="1027"/>
      <c r="C1" s="1027"/>
      <c r="D1" s="1027"/>
      <c r="E1" s="1027"/>
      <c r="F1" s="1027"/>
      <c r="G1" s="1027"/>
      <c r="H1" s="1027"/>
      <c r="I1" s="1027"/>
      <c r="J1" s="1027"/>
      <c r="K1" s="1027"/>
      <c r="L1" s="1027"/>
      <c r="M1" s="1027"/>
      <c r="N1" s="1027"/>
      <c r="O1" s="1027"/>
      <c r="P1" s="1027"/>
      <c r="Q1" s="1027"/>
      <c r="R1" s="1027"/>
      <c r="S1" s="1027"/>
      <c r="V1" s="577"/>
    </row>
    <row r="2" spans="1:23" ht="24.95" customHeight="1" thickTop="1" thickBot="1" x14ac:dyDescent="0.2">
      <c r="A2" s="977" t="s">
        <v>949</v>
      </c>
      <c r="B2" s="977"/>
      <c r="C2" s="977"/>
      <c r="D2" s="977"/>
      <c r="E2" s="977"/>
      <c r="F2" s="977"/>
      <c r="G2" s="977"/>
      <c r="H2" s="977"/>
      <c r="I2" s="977"/>
      <c r="J2" s="977"/>
      <c r="K2" s="977"/>
      <c r="L2" s="977"/>
      <c r="M2" s="977"/>
      <c r="N2" s="977"/>
      <c r="O2" s="977"/>
      <c r="P2" s="977"/>
      <c r="Q2" s="977"/>
      <c r="R2" s="978"/>
      <c r="S2" s="116" t="str">
        <f>IF(COUNTIF(U7:U15,"×")=0,"入力済","未入力あり")</f>
        <v>入力済</v>
      </c>
      <c r="U2" s="434"/>
      <c r="V2" s="577"/>
    </row>
    <row r="3" spans="1:23" ht="5.0999999999999996" customHeight="1" thickTop="1" x14ac:dyDescent="0.15">
      <c r="U3" s="434"/>
    </row>
    <row r="4" spans="1:23" ht="20.100000000000001" customHeight="1" x14ac:dyDescent="0.15">
      <c r="K4" s="120" t="s">
        <v>293</v>
      </c>
      <c r="L4" s="903" t="str">
        <f>表紙!E3</f>
        <v>大阪母子医療センター</v>
      </c>
      <c r="M4" s="904"/>
      <c r="N4" s="904"/>
      <c r="O4" s="904"/>
      <c r="P4" s="904"/>
      <c r="Q4" s="904"/>
      <c r="R4" s="904"/>
      <c r="S4" s="905"/>
      <c r="U4" s="434"/>
      <c r="W4" s="122" t="s">
        <v>186</v>
      </c>
    </row>
    <row r="5" spans="1:23" ht="20.100000000000001" customHeight="1" x14ac:dyDescent="0.15">
      <c r="K5" s="120" t="s">
        <v>1195</v>
      </c>
      <c r="L5" s="1064" t="s">
        <v>1196</v>
      </c>
      <c r="M5" s="1064"/>
      <c r="N5" s="1064"/>
      <c r="O5" s="1064"/>
      <c r="P5" s="1064"/>
      <c r="Q5" s="1064"/>
      <c r="R5" s="1064"/>
      <c r="S5" s="1064"/>
      <c r="U5" s="434"/>
      <c r="W5" s="148"/>
    </row>
    <row r="6" spans="1:23" ht="39.950000000000003" customHeight="1" x14ac:dyDescent="0.15">
      <c r="A6" s="805" t="s">
        <v>830</v>
      </c>
      <c r="B6" s="805"/>
      <c r="C6" s="805"/>
      <c r="D6" s="805"/>
      <c r="E6" s="805"/>
      <c r="F6" s="805"/>
      <c r="G6" s="805"/>
      <c r="H6" s="805"/>
      <c r="I6" s="805"/>
      <c r="J6" s="805"/>
      <c r="K6" s="805"/>
      <c r="L6" s="805"/>
      <c r="M6" s="805"/>
      <c r="N6" s="805"/>
      <c r="O6" s="805"/>
      <c r="P6" s="805"/>
      <c r="Q6" s="805"/>
      <c r="R6" s="805"/>
      <c r="S6" s="805"/>
      <c r="U6" s="434"/>
      <c r="W6" s="148"/>
    </row>
    <row r="7" spans="1:23" ht="20.100000000000001" customHeight="1" thickBot="1" x14ac:dyDescent="0.2">
      <c r="A7" s="486" t="s">
        <v>831</v>
      </c>
      <c r="B7" s="479"/>
      <c r="C7" s="479"/>
      <c r="D7" s="479"/>
      <c r="E7" s="479"/>
      <c r="F7" s="479"/>
      <c r="G7" s="479"/>
      <c r="H7" s="193"/>
      <c r="I7" s="193"/>
      <c r="J7" s="193"/>
      <c r="K7" s="193"/>
      <c r="L7" s="193"/>
      <c r="W7" s="148"/>
    </row>
    <row r="8" spans="1:23" ht="20.100000000000001" customHeight="1" thickBot="1" x14ac:dyDescent="0.2">
      <c r="A8" s="487" t="s">
        <v>614</v>
      </c>
      <c r="B8" s="483"/>
      <c r="C8" s="479"/>
      <c r="E8" s="9" t="s">
        <v>787</v>
      </c>
      <c r="F8" s="483" t="s">
        <v>615</v>
      </c>
      <c r="G8" s="479"/>
      <c r="H8" s="193"/>
      <c r="I8" s="193"/>
      <c r="J8" s="193"/>
      <c r="K8" s="193"/>
      <c r="L8" s="193"/>
      <c r="U8" s="493" t="str">
        <f>IF(E8&lt;&gt;"","○","×")</f>
        <v>○</v>
      </c>
      <c r="W8" s="148"/>
    </row>
    <row r="9" spans="1:23" ht="20.100000000000001" customHeight="1" thickBot="1" x14ac:dyDescent="0.2">
      <c r="A9" s="487" t="s">
        <v>616</v>
      </c>
      <c r="B9" s="479"/>
      <c r="E9" s="9"/>
      <c r="F9" s="483" t="s">
        <v>617</v>
      </c>
      <c r="G9" s="479"/>
      <c r="H9" s="193"/>
      <c r="I9" s="193"/>
      <c r="J9" s="193"/>
      <c r="K9" s="193"/>
      <c r="L9" s="193"/>
      <c r="U9" t="str">
        <f>IF(AND(E8="あり",E9=""),"×","〇")</f>
        <v>〇</v>
      </c>
      <c r="W9" s="148"/>
    </row>
    <row r="10" spans="1:23" ht="20.100000000000001" customHeight="1" thickBot="1" x14ac:dyDescent="0.2">
      <c r="A10" s="488" t="s">
        <v>618</v>
      </c>
      <c r="B10" s="479"/>
      <c r="C10" s="479"/>
      <c r="D10" s="479"/>
      <c r="E10" s="479"/>
      <c r="F10" s="479"/>
      <c r="G10" s="1052"/>
      <c r="H10" s="1053"/>
      <c r="I10" s="1053"/>
      <c r="J10" s="1053"/>
      <c r="K10" s="1053"/>
      <c r="L10" s="1054"/>
      <c r="W10" s="148"/>
    </row>
    <row r="11" spans="1:23" ht="5.0999999999999996" customHeight="1" thickBot="1" x14ac:dyDescent="0.2">
      <c r="A11" s="193"/>
      <c r="B11" s="193"/>
      <c r="C11" s="193"/>
      <c r="D11" s="193"/>
      <c r="E11" s="193"/>
      <c r="F11" s="193"/>
      <c r="G11" s="193"/>
      <c r="H11" s="193"/>
      <c r="I11" s="193"/>
      <c r="J11" s="193"/>
      <c r="K11" s="193"/>
      <c r="L11" s="193"/>
      <c r="M11" s="193"/>
      <c r="N11" s="193"/>
      <c r="O11" s="193"/>
      <c r="P11" s="193"/>
      <c r="Q11" s="193"/>
      <c r="R11" s="193"/>
      <c r="S11" s="193"/>
      <c r="W11" s="148"/>
    </row>
    <row r="12" spans="1:23" ht="24" customHeight="1" x14ac:dyDescent="0.15">
      <c r="A12" s="1508"/>
      <c r="B12" s="1509"/>
      <c r="C12" s="1509"/>
      <c r="D12" s="1509"/>
      <c r="E12" s="1509"/>
      <c r="F12" s="1509"/>
      <c r="G12" s="1509"/>
      <c r="H12" s="1509"/>
      <c r="I12" s="1509"/>
      <c r="J12" s="1509"/>
      <c r="K12" s="1509"/>
      <c r="L12" s="1509"/>
      <c r="M12" s="1509"/>
      <c r="N12" s="1509"/>
      <c r="O12" s="1509"/>
      <c r="P12" s="1509"/>
      <c r="Q12" s="1509"/>
      <c r="R12" s="1509"/>
      <c r="S12" s="1510"/>
      <c r="W12" s="148"/>
    </row>
    <row r="13" spans="1:23" ht="24" customHeight="1" x14ac:dyDescent="0.15">
      <c r="A13" s="1511"/>
      <c r="B13" s="1512"/>
      <c r="C13" s="1512"/>
      <c r="D13" s="1512"/>
      <c r="E13" s="1512"/>
      <c r="F13" s="1512"/>
      <c r="G13" s="1512"/>
      <c r="H13" s="1512"/>
      <c r="I13" s="1512"/>
      <c r="J13" s="1512"/>
      <c r="K13" s="1512"/>
      <c r="L13" s="1512"/>
      <c r="M13" s="1512"/>
      <c r="N13" s="1512"/>
      <c r="O13" s="1512"/>
      <c r="P13" s="1512"/>
      <c r="Q13" s="1512"/>
      <c r="R13" s="1512"/>
      <c r="S13" s="1513"/>
      <c r="W13" s="148"/>
    </row>
    <row r="14" spans="1:23" ht="24" customHeight="1" x14ac:dyDescent="0.15">
      <c r="A14" s="1511"/>
      <c r="B14" s="1512"/>
      <c r="C14" s="1512"/>
      <c r="D14" s="1512"/>
      <c r="E14" s="1512"/>
      <c r="F14" s="1512"/>
      <c r="G14" s="1512"/>
      <c r="H14" s="1512"/>
      <c r="I14" s="1512"/>
      <c r="J14" s="1512"/>
      <c r="K14" s="1512"/>
      <c r="L14" s="1512"/>
      <c r="M14" s="1512"/>
      <c r="N14" s="1512"/>
      <c r="O14" s="1512"/>
      <c r="P14" s="1512"/>
      <c r="Q14" s="1512"/>
      <c r="R14" s="1512"/>
      <c r="S14" s="1513"/>
      <c r="W14" s="148"/>
    </row>
    <row r="15" spans="1:23" ht="24" customHeight="1" x14ac:dyDescent="0.15">
      <c r="A15" s="1511"/>
      <c r="B15" s="1512"/>
      <c r="C15" s="1512"/>
      <c r="D15" s="1512"/>
      <c r="E15" s="1512"/>
      <c r="F15" s="1512"/>
      <c r="G15" s="1512"/>
      <c r="H15" s="1512"/>
      <c r="I15" s="1512"/>
      <c r="J15" s="1512"/>
      <c r="K15" s="1512"/>
      <c r="L15" s="1512"/>
      <c r="M15" s="1512"/>
      <c r="N15" s="1512"/>
      <c r="O15" s="1512"/>
      <c r="P15" s="1512"/>
      <c r="Q15" s="1512"/>
      <c r="R15" s="1512"/>
      <c r="S15" s="1513"/>
      <c r="W15" s="148"/>
    </row>
    <row r="16" spans="1:23" ht="24" customHeight="1" x14ac:dyDescent="0.15">
      <c r="A16" s="1511"/>
      <c r="B16" s="1512"/>
      <c r="C16" s="1512"/>
      <c r="D16" s="1512"/>
      <c r="E16" s="1512"/>
      <c r="F16" s="1512"/>
      <c r="G16" s="1512"/>
      <c r="H16" s="1512"/>
      <c r="I16" s="1512"/>
      <c r="J16" s="1512"/>
      <c r="K16" s="1512"/>
      <c r="L16" s="1512"/>
      <c r="M16" s="1512"/>
      <c r="N16" s="1512"/>
      <c r="O16" s="1512"/>
      <c r="P16" s="1512"/>
      <c r="Q16" s="1512"/>
      <c r="R16" s="1512"/>
      <c r="S16" s="1513"/>
      <c r="W16" s="148"/>
    </row>
    <row r="17" spans="1:23" ht="24" customHeight="1" x14ac:dyDescent="0.15">
      <c r="A17" s="1511"/>
      <c r="B17" s="1512"/>
      <c r="C17" s="1512"/>
      <c r="D17" s="1512"/>
      <c r="E17" s="1512"/>
      <c r="F17" s="1512"/>
      <c r="G17" s="1512"/>
      <c r="H17" s="1512"/>
      <c r="I17" s="1512"/>
      <c r="J17" s="1512"/>
      <c r="K17" s="1512"/>
      <c r="L17" s="1512"/>
      <c r="M17" s="1512"/>
      <c r="N17" s="1512"/>
      <c r="O17" s="1512"/>
      <c r="P17" s="1512"/>
      <c r="Q17" s="1512"/>
      <c r="R17" s="1512"/>
      <c r="S17" s="1513"/>
      <c r="W17" s="148"/>
    </row>
    <row r="18" spans="1:23" ht="24" customHeight="1" x14ac:dyDescent="0.15">
      <c r="A18" s="1511"/>
      <c r="B18" s="1512"/>
      <c r="C18" s="1512"/>
      <c r="D18" s="1512"/>
      <c r="E18" s="1512"/>
      <c r="F18" s="1512"/>
      <c r="G18" s="1512"/>
      <c r="H18" s="1512"/>
      <c r="I18" s="1512"/>
      <c r="J18" s="1512"/>
      <c r="K18" s="1512"/>
      <c r="L18" s="1512"/>
      <c r="M18" s="1512"/>
      <c r="N18" s="1512"/>
      <c r="O18" s="1512"/>
      <c r="P18" s="1512"/>
      <c r="Q18" s="1512"/>
      <c r="R18" s="1512"/>
      <c r="S18" s="1513"/>
      <c r="W18" s="148"/>
    </row>
    <row r="19" spans="1:23" ht="24" customHeight="1" x14ac:dyDescent="0.15">
      <c r="A19" s="1511"/>
      <c r="B19" s="1512"/>
      <c r="C19" s="1512"/>
      <c r="D19" s="1512"/>
      <c r="E19" s="1512"/>
      <c r="F19" s="1512"/>
      <c r="G19" s="1512"/>
      <c r="H19" s="1512"/>
      <c r="I19" s="1512"/>
      <c r="J19" s="1512"/>
      <c r="K19" s="1512"/>
      <c r="L19" s="1512"/>
      <c r="M19" s="1512"/>
      <c r="N19" s="1512"/>
      <c r="O19" s="1512"/>
      <c r="P19" s="1512"/>
      <c r="Q19" s="1512"/>
      <c r="R19" s="1512"/>
      <c r="S19" s="1513"/>
      <c r="W19" s="148"/>
    </row>
    <row r="20" spans="1:23" ht="24" customHeight="1" x14ac:dyDescent="0.15">
      <c r="A20" s="1511"/>
      <c r="B20" s="1512"/>
      <c r="C20" s="1512"/>
      <c r="D20" s="1512"/>
      <c r="E20" s="1512"/>
      <c r="F20" s="1512"/>
      <c r="G20" s="1512"/>
      <c r="H20" s="1512"/>
      <c r="I20" s="1512"/>
      <c r="J20" s="1512"/>
      <c r="K20" s="1512"/>
      <c r="L20" s="1512"/>
      <c r="M20" s="1512"/>
      <c r="N20" s="1512"/>
      <c r="O20" s="1512"/>
      <c r="P20" s="1512"/>
      <c r="Q20" s="1512"/>
      <c r="R20" s="1512"/>
      <c r="S20" s="1513"/>
      <c r="W20" s="148"/>
    </row>
    <row r="21" spans="1:23" ht="24" customHeight="1" x14ac:dyDescent="0.15">
      <c r="A21" s="1511"/>
      <c r="B21" s="1512"/>
      <c r="C21" s="1512"/>
      <c r="D21" s="1512"/>
      <c r="E21" s="1512"/>
      <c r="F21" s="1512"/>
      <c r="G21" s="1512"/>
      <c r="H21" s="1512"/>
      <c r="I21" s="1512"/>
      <c r="J21" s="1512"/>
      <c r="K21" s="1512"/>
      <c r="L21" s="1512"/>
      <c r="M21" s="1512"/>
      <c r="N21" s="1512"/>
      <c r="O21" s="1512"/>
      <c r="P21" s="1512"/>
      <c r="Q21" s="1512"/>
      <c r="R21" s="1512"/>
      <c r="S21" s="1513"/>
      <c r="W21" s="148"/>
    </row>
    <row r="22" spans="1:23" ht="24" customHeight="1" x14ac:dyDescent="0.15">
      <c r="A22" s="1511"/>
      <c r="B22" s="1512"/>
      <c r="C22" s="1512"/>
      <c r="D22" s="1512"/>
      <c r="E22" s="1512"/>
      <c r="F22" s="1512"/>
      <c r="G22" s="1512"/>
      <c r="H22" s="1512"/>
      <c r="I22" s="1512"/>
      <c r="J22" s="1512"/>
      <c r="K22" s="1512"/>
      <c r="L22" s="1512"/>
      <c r="M22" s="1512"/>
      <c r="N22" s="1512"/>
      <c r="O22" s="1512"/>
      <c r="P22" s="1512"/>
      <c r="Q22" s="1512"/>
      <c r="R22" s="1512"/>
      <c r="S22" s="1513"/>
      <c r="W22" s="148"/>
    </row>
    <row r="23" spans="1:23" ht="24" customHeight="1" x14ac:dyDescent="0.15">
      <c r="A23" s="1511"/>
      <c r="B23" s="1512"/>
      <c r="C23" s="1512"/>
      <c r="D23" s="1512"/>
      <c r="E23" s="1512"/>
      <c r="F23" s="1512"/>
      <c r="G23" s="1512"/>
      <c r="H23" s="1512"/>
      <c r="I23" s="1512"/>
      <c r="J23" s="1512"/>
      <c r="K23" s="1512"/>
      <c r="L23" s="1512"/>
      <c r="M23" s="1512"/>
      <c r="N23" s="1512"/>
      <c r="O23" s="1512"/>
      <c r="P23" s="1512"/>
      <c r="Q23" s="1512"/>
      <c r="R23" s="1512"/>
      <c r="S23" s="1513"/>
      <c r="W23" s="148"/>
    </row>
    <row r="24" spans="1:23" ht="24" customHeight="1" x14ac:dyDescent="0.15">
      <c r="A24" s="1511"/>
      <c r="B24" s="1512"/>
      <c r="C24" s="1512"/>
      <c r="D24" s="1512"/>
      <c r="E24" s="1512"/>
      <c r="F24" s="1512"/>
      <c r="G24" s="1512"/>
      <c r="H24" s="1512"/>
      <c r="I24" s="1512"/>
      <c r="J24" s="1512"/>
      <c r="K24" s="1512"/>
      <c r="L24" s="1512"/>
      <c r="M24" s="1512"/>
      <c r="N24" s="1512"/>
      <c r="O24" s="1512"/>
      <c r="P24" s="1512"/>
      <c r="Q24" s="1512"/>
      <c r="R24" s="1512"/>
      <c r="S24" s="1513"/>
      <c r="W24" s="148"/>
    </row>
    <row r="25" spans="1:23" ht="24" customHeight="1" x14ac:dyDescent="0.15">
      <c r="A25" s="1511"/>
      <c r="B25" s="1512"/>
      <c r="C25" s="1512"/>
      <c r="D25" s="1512"/>
      <c r="E25" s="1512"/>
      <c r="F25" s="1512"/>
      <c r="G25" s="1512"/>
      <c r="H25" s="1512"/>
      <c r="I25" s="1512"/>
      <c r="J25" s="1512"/>
      <c r="K25" s="1512"/>
      <c r="L25" s="1512"/>
      <c r="M25" s="1512"/>
      <c r="N25" s="1512"/>
      <c r="O25" s="1512"/>
      <c r="P25" s="1512"/>
      <c r="Q25" s="1512"/>
      <c r="R25" s="1512"/>
      <c r="S25" s="1513"/>
      <c r="W25" s="148"/>
    </row>
    <row r="26" spans="1:23" ht="24" customHeight="1" thickBot="1" x14ac:dyDescent="0.2">
      <c r="A26" s="1514"/>
      <c r="B26" s="1515"/>
      <c r="C26" s="1515"/>
      <c r="D26" s="1515"/>
      <c r="E26" s="1515"/>
      <c r="F26" s="1515"/>
      <c r="G26" s="1515"/>
      <c r="H26" s="1515"/>
      <c r="I26" s="1515"/>
      <c r="J26" s="1515"/>
      <c r="K26" s="1515"/>
      <c r="L26" s="1515"/>
      <c r="M26" s="1515"/>
      <c r="N26" s="1515"/>
      <c r="O26" s="1515"/>
      <c r="P26" s="1515"/>
      <c r="Q26" s="1515"/>
      <c r="R26" s="1515"/>
      <c r="S26" s="1516"/>
      <c r="W26" s="150"/>
    </row>
    <row r="27" spans="1:23" x14ac:dyDescent="0.15">
      <c r="T27" s="202" t="s">
        <v>184</v>
      </c>
    </row>
  </sheetData>
  <sheetProtection selectLockedCells="1"/>
  <mergeCells count="7">
    <mergeCell ref="A12:S26"/>
    <mergeCell ref="G10:L10"/>
    <mergeCell ref="A6:S6"/>
    <mergeCell ref="A1:S1"/>
    <mergeCell ref="L4:S4"/>
    <mergeCell ref="A2:R2"/>
    <mergeCell ref="L5:S5"/>
  </mergeCells>
  <phoneticPr fontId="21"/>
  <dataValidations count="4">
    <dataValidation type="list" allowBlank="1" showInputMessage="1" showErrorMessage="1" sqref="E8" xr:uid="{00000000-0002-0000-1100-000000000000}">
      <formula1>"あり,なし"</formula1>
    </dataValidation>
    <dataValidation type="list" allowBlank="1" showInputMessage="1" showErrorMessage="1" sqref="E9" xr:uid="{00000000-0002-0000-1100-000001000000}">
      <formula1>"ワード,エクセル,パワーポイント,その他"</formula1>
    </dataValidation>
    <dataValidation allowBlank="1" showInputMessage="1" showErrorMessage="1" prompt="表紙の病院名を反映" sqref="L4:S4" xr:uid="{00000000-0002-0000-1100-000002000000}"/>
    <dataValidation allowBlank="1" showErrorMessage="1" prompt="表紙の病院名を反映" sqref="L5:S5" xr:uid="{00000000-0002-0000-1100-000003000000}"/>
  </dataValidations>
  <printOptions horizontalCentered="1"/>
  <pageMargins left="0.39370078740157483" right="0.39370078740157483" top="0.59055118110236227" bottom="0.59055118110236227" header="0.31496062992125984" footer="0.27559055118110237"/>
  <pageSetup paperSize="9" scale="70" orientation="portrait" r:id="rId1"/>
  <headerFooter scaleWithDoc="0" alignWithMargins="0">
    <oddFooter>&amp;C&amp;P/&amp;N&amp;R&amp;A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AA53"/>
  <sheetViews>
    <sheetView view="pageBreakPreview" zoomScaleNormal="100" zoomScaleSheetLayoutView="100" workbookViewId="0">
      <selection activeCell="AA8" sqref="AA8"/>
    </sheetView>
  </sheetViews>
  <sheetFormatPr defaultColWidth="9" defaultRowHeight="13.5" x14ac:dyDescent="0.15"/>
  <cols>
    <col min="1" max="1" width="3.625" customWidth="1"/>
    <col min="2" max="2" width="50.625" customWidth="1"/>
    <col min="3" max="3" width="20.625" customWidth="1"/>
    <col min="4" max="4" width="10.625" customWidth="1"/>
    <col min="5" max="22" width="3.625" customWidth="1"/>
    <col min="23" max="23" width="10.625" customWidth="1"/>
    <col min="24" max="24" width="1" customWidth="1"/>
    <col min="25" max="25" width="4.875" style="162" hidden="1" customWidth="1"/>
    <col min="26" max="26" width="2.625" customWidth="1"/>
    <col min="27" max="27" width="80.625" style="119" customWidth="1"/>
  </cols>
  <sheetData>
    <row r="1" spans="1:27" ht="20.100000000000001" customHeight="1" thickBot="1" x14ac:dyDescent="0.2">
      <c r="A1" s="1026" t="s">
        <v>832</v>
      </c>
      <c r="B1" s="1026"/>
      <c r="C1" s="1026"/>
      <c r="D1" s="1026"/>
      <c r="E1" s="1026"/>
      <c r="F1" s="1026"/>
      <c r="G1" s="1026"/>
      <c r="H1" s="1026"/>
      <c r="I1" s="1026"/>
      <c r="J1" s="1026"/>
      <c r="K1" s="1026"/>
      <c r="L1" s="1026"/>
      <c r="M1" s="1026"/>
      <c r="N1" s="1026"/>
      <c r="O1" s="1026"/>
      <c r="P1" s="1026"/>
      <c r="Q1" s="1026"/>
      <c r="R1" s="1026"/>
      <c r="S1" s="1026"/>
      <c r="T1" s="1026"/>
      <c r="U1" s="1026"/>
      <c r="V1" s="1026"/>
      <c r="W1" s="1026"/>
      <c r="Z1" s="577"/>
    </row>
    <row r="2" spans="1:27" ht="24.95" customHeight="1" thickTop="1" thickBot="1" x14ac:dyDescent="0.2">
      <c r="A2" s="977" t="s">
        <v>950</v>
      </c>
      <c r="B2" s="977"/>
      <c r="C2" s="977"/>
      <c r="D2" s="977"/>
      <c r="E2" s="977"/>
      <c r="F2" s="977"/>
      <c r="G2" s="977"/>
      <c r="H2" s="977"/>
      <c r="I2" s="977"/>
      <c r="J2" s="977"/>
      <c r="K2" s="977"/>
      <c r="L2" s="977"/>
      <c r="M2" s="977"/>
      <c r="N2" s="977"/>
      <c r="O2" s="977"/>
      <c r="P2" s="977"/>
      <c r="Q2" s="977"/>
      <c r="R2" s="977"/>
      <c r="S2" s="977"/>
      <c r="T2" s="977"/>
      <c r="U2" s="977"/>
      <c r="V2" s="978"/>
      <c r="W2" s="116" t="str">
        <f>IF(COUNTIF(Y7:Y52,"×")=0,"入力済","未入力あり")</f>
        <v>入力済</v>
      </c>
      <c r="Y2" s="431"/>
      <c r="Z2" s="577"/>
    </row>
    <row r="3" spans="1:27" ht="5.0999999999999996" customHeight="1" thickTop="1" x14ac:dyDescent="0.15">
      <c r="Y3" s="431"/>
    </row>
    <row r="4" spans="1:27" ht="20.100000000000001" customHeight="1" x14ac:dyDescent="0.15">
      <c r="D4" s="120" t="s">
        <v>293</v>
      </c>
      <c r="E4" s="903" t="str">
        <f>表紙!E3</f>
        <v>大阪母子医療センター</v>
      </c>
      <c r="F4" s="904"/>
      <c r="G4" s="904"/>
      <c r="H4" s="904"/>
      <c r="I4" s="904"/>
      <c r="J4" s="904"/>
      <c r="K4" s="904"/>
      <c r="L4" s="904"/>
      <c r="M4" s="904"/>
      <c r="N4" s="904"/>
      <c r="O4" s="904"/>
      <c r="P4" s="904"/>
      <c r="Q4" s="904"/>
      <c r="R4" s="904"/>
      <c r="S4" s="904"/>
      <c r="T4" s="904"/>
      <c r="U4" s="904"/>
      <c r="V4" s="904"/>
      <c r="W4" s="905"/>
      <c r="Y4" s="431"/>
      <c r="AA4" s="122" t="s">
        <v>186</v>
      </c>
    </row>
    <row r="5" spans="1:27" ht="15" customHeight="1" x14ac:dyDescent="0.15">
      <c r="D5" s="497" t="s">
        <v>1178</v>
      </c>
      <c r="E5" s="762" t="s">
        <v>1181</v>
      </c>
      <c r="F5" s="442"/>
      <c r="G5" s="442"/>
      <c r="H5" s="442"/>
      <c r="I5" s="442"/>
      <c r="J5" s="442"/>
      <c r="K5" s="442"/>
      <c r="L5" s="442"/>
      <c r="M5" s="165"/>
      <c r="N5" s="165"/>
      <c r="O5" s="165"/>
      <c r="P5" s="165"/>
      <c r="Q5" s="165"/>
      <c r="R5" s="165"/>
      <c r="S5" s="165"/>
      <c r="T5" s="165"/>
      <c r="U5" s="165"/>
      <c r="V5" s="165"/>
      <c r="Y5" s="431"/>
      <c r="AA5" s="148"/>
    </row>
    <row r="6" spans="1:27" ht="20.100000000000001" customHeight="1" thickBot="1" x14ac:dyDescent="0.2">
      <c r="A6" s="695" t="s">
        <v>833</v>
      </c>
      <c r="B6" s="696"/>
      <c r="C6" s="696"/>
      <c r="D6" s="696"/>
      <c r="E6" s="696"/>
      <c r="F6" s="696"/>
      <c r="G6" s="696"/>
      <c r="H6" s="696"/>
      <c r="I6" s="696"/>
      <c r="J6" s="696"/>
      <c r="K6" s="696"/>
      <c r="L6" s="696"/>
      <c r="M6" s="696"/>
      <c r="N6" s="697"/>
      <c r="O6" s="697"/>
      <c r="P6" s="697"/>
      <c r="Q6" s="697"/>
      <c r="R6" s="697"/>
      <c r="S6" s="697"/>
      <c r="T6" s="697"/>
      <c r="U6" s="697"/>
      <c r="V6" s="697"/>
      <c r="W6" s="698"/>
      <c r="AA6" s="148"/>
    </row>
    <row r="7" spans="1:27" ht="20.100000000000001" customHeight="1" thickBot="1" x14ac:dyDescent="0.2">
      <c r="A7" s="1525">
        <v>1</v>
      </c>
      <c r="B7" s="699" t="s">
        <v>143</v>
      </c>
      <c r="C7" s="700"/>
      <c r="D7" s="700"/>
      <c r="E7" s="700"/>
      <c r="F7" s="700"/>
      <c r="G7" s="700"/>
      <c r="H7" s="700"/>
      <c r="I7" s="700"/>
      <c r="J7" s="700"/>
      <c r="K7" s="700"/>
      <c r="L7" s="700"/>
      <c r="M7" s="700"/>
      <c r="N7" s="1529" t="s">
        <v>1261</v>
      </c>
      <c r="O7" s="1530"/>
      <c r="P7" s="1530"/>
      <c r="Q7" s="1530"/>
      <c r="R7" s="1530"/>
      <c r="S7" s="1530"/>
      <c r="T7" s="1530"/>
      <c r="U7" s="1530"/>
      <c r="V7" s="1530"/>
      <c r="W7" s="1531"/>
      <c r="Y7" s="493" t="str">
        <f>IF(N7&lt;&gt;"","○","×")</f>
        <v>○</v>
      </c>
      <c r="AA7" s="148"/>
    </row>
    <row r="8" spans="1:27" ht="15" customHeight="1" thickBot="1" x14ac:dyDescent="0.2">
      <c r="A8" s="1526"/>
      <c r="B8" s="701" t="s">
        <v>834</v>
      </c>
      <c r="C8" s="702"/>
      <c r="D8" s="703"/>
      <c r="E8" s="703"/>
      <c r="F8" s="703"/>
      <c r="G8" s="703"/>
      <c r="H8" s="703"/>
      <c r="I8" s="703"/>
      <c r="J8" s="703"/>
      <c r="K8" s="703"/>
      <c r="L8" s="703"/>
      <c r="M8" s="703"/>
      <c r="N8" s="479"/>
      <c r="O8" s="479"/>
      <c r="P8" s="479"/>
      <c r="Q8" s="479"/>
      <c r="R8" s="479"/>
      <c r="S8" s="479"/>
      <c r="T8" s="479"/>
      <c r="U8" s="479"/>
      <c r="V8" s="479"/>
      <c r="W8" s="526"/>
      <c r="X8" s="704"/>
      <c r="AA8" s="148"/>
    </row>
    <row r="9" spans="1:27" ht="20.100000000000001" customHeight="1" thickBot="1" x14ac:dyDescent="0.2">
      <c r="A9" s="1526"/>
      <c r="B9" s="1527" t="s">
        <v>640</v>
      </c>
      <c r="C9" s="1524"/>
      <c r="D9" s="1518" t="s">
        <v>1263</v>
      </c>
      <c r="E9" s="1519"/>
      <c r="F9" s="1519"/>
      <c r="G9" s="1519"/>
      <c r="H9" s="1519"/>
      <c r="I9" s="1519"/>
      <c r="J9" s="1519"/>
      <c r="K9" s="1519"/>
      <c r="L9" s="1519"/>
      <c r="M9" s="1519"/>
      <c r="N9" s="1519"/>
      <c r="O9" s="1519"/>
      <c r="P9" s="1519"/>
      <c r="Q9" s="1519"/>
      <c r="R9" s="1519"/>
      <c r="S9" s="1519"/>
      <c r="T9" s="1519"/>
      <c r="U9" s="1519"/>
      <c r="V9" s="1519"/>
      <c r="W9" s="1520"/>
      <c r="Y9" s="458" t="str">
        <f>IF(AND(OR(N7="臨床試験（治験を除く）専用の窓口がある",N7="相談支援センターが窓口となっている",N7="担当している診療科が窓口となっている"),D9=""),"×","○")</f>
        <v>○</v>
      </c>
      <c r="AA9" s="148"/>
    </row>
    <row r="10" spans="1:27" ht="17.25" customHeight="1" thickBot="1" x14ac:dyDescent="0.2">
      <c r="A10" s="1526"/>
      <c r="B10" s="1521" t="s">
        <v>835</v>
      </c>
      <c r="C10" s="705" t="s">
        <v>584</v>
      </c>
      <c r="D10" s="1518" t="s">
        <v>1265</v>
      </c>
      <c r="E10" s="1519"/>
      <c r="F10" s="1519"/>
      <c r="G10" s="1519"/>
      <c r="H10" s="1519"/>
      <c r="I10" s="1519"/>
      <c r="J10" s="1519"/>
      <c r="K10" s="1519"/>
      <c r="L10" s="1519"/>
      <c r="M10" s="1519"/>
      <c r="N10" s="1519"/>
      <c r="O10" s="1519"/>
      <c r="P10" s="1519"/>
      <c r="Q10" s="1519"/>
      <c r="R10" s="1519"/>
      <c r="S10" s="1519"/>
      <c r="T10" s="1519"/>
      <c r="U10" s="1519"/>
      <c r="V10" s="1519"/>
      <c r="W10" s="1520"/>
      <c r="Y10" s="458" t="str">
        <f>IF(AND(OR(N7="臨床試験（治験を除く）専用の窓口がある",N7="相談支援センターが窓口となっている",N7="担当している診療科が窓口となっている"),D10=""),"×","○")</f>
        <v>○</v>
      </c>
      <c r="AA10" s="148"/>
    </row>
    <row r="11" spans="1:27" ht="17.25" customHeight="1" thickBot="1" x14ac:dyDescent="0.2">
      <c r="A11" s="1526"/>
      <c r="B11" s="1522"/>
      <c r="C11" s="706" t="s">
        <v>585</v>
      </c>
      <c r="D11" s="1528" t="s">
        <v>1266</v>
      </c>
      <c r="E11" s="1519"/>
      <c r="F11" s="1519"/>
      <c r="G11" s="1519"/>
      <c r="H11" s="1519"/>
      <c r="I11" s="1519"/>
      <c r="J11" s="1519"/>
      <c r="K11" s="1519"/>
      <c r="L11" s="1519"/>
      <c r="M11" s="1519"/>
      <c r="N11" s="1519"/>
      <c r="O11" s="1519"/>
      <c r="P11" s="1519"/>
      <c r="Q11" s="1519"/>
      <c r="R11" s="1519"/>
      <c r="S11" s="1519"/>
      <c r="T11" s="1519"/>
      <c r="U11" s="1519"/>
      <c r="V11" s="1519"/>
      <c r="W11" s="1520"/>
      <c r="Y11" s="458" t="str">
        <f>IF(AND(OR(N7="臨床試験（治験を除く）専用の窓口がある",N7="相談支援センターが窓口となっている",N7="担当している診療科が窓口となっている"),D11=""),"×","○")</f>
        <v>○</v>
      </c>
      <c r="AA11" s="148"/>
    </row>
    <row r="12" spans="1:27" ht="20.100000000000001" customHeight="1" thickBot="1" x14ac:dyDescent="0.2">
      <c r="A12" s="1526"/>
      <c r="B12" s="1523" t="s">
        <v>229</v>
      </c>
      <c r="C12" s="706" t="s">
        <v>641</v>
      </c>
      <c r="D12" s="1518" t="s">
        <v>1206</v>
      </c>
      <c r="E12" s="1519"/>
      <c r="F12" s="1519"/>
      <c r="G12" s="1519"/>
      <c r="H12" s="1519"/>
      <c r="I12" s="1519"/>
      <c r="J12" s="1519"/>
      <c r="K12" s="1519"/>
      <c r="L12" s="1519"/>
      <c r="M12" s="1520"/>
      <c r="N12" s="1517" t="s">
        <v>642</v>
      </c>
      <c r="O12" s="1517"/>
      <c r="P12" s="1517"/>
      <c r="Q12" s="1099">
        <v>3241</v>
      </c>
      <c r="R12" s="1099"/>
      <c r="S12" s="1099"/>
      <c r="T12" s="1099"/>
      <c r="U12" s="1099"/>
      <c r="V12" s="1099"/>
      <c r="W12" s="113"/>
      <c r="Y12" s="458" t="str">
        <f>IF(AND(OR(N7="臨床試験（治験を除く）専用の窓口がある",N7="相談支援センターが窓口となっている",N7="担当している診療科が窓口となっている"),D12=""),"×","○")</f>
        <v>○</v>
      </c>
      <c r="AA12" s="148"/>
    </row>
    <row r="13" spans="1:27" ht="20.100000000000001" customHeight="1" thickBot="1" x14ac:dyDescent="0.2">
      <c r="A13" s="1526"/>
      <c r="B13" s="1524"/>
      <c r="C13" s="706" t="s">
        <v>643</v>
      </c>
      <c r="D13" s="1518"/>
      <c r="E13" s="1519"/>
      <c r="F13" s="1519"/>
      <c r="G13" s="1519"/>
      <c r="H13" s="1519"/>
      <c r="I13" s="1519"/>
      <c r="J13" s="1519"/>
      <c r="K13" s="1519"/>
      <c r="L13" s="1519"/>
      <c r="M13" s="1519"/>
      <c r="N13" s="1519"/>
      <c r="O13" s="1519"/>
      <c r="P13" s="1519"/>
      <c r="Q13" s="1519"/>
      <c r="R13" s="1519"/>
      <c r="S13" s="1519"/>
      <c r="T13" s="1519"/>
      <c r="U13" s="1519"/>
      <c r="V13" s="1519"/>
      <c r="W13" s="1520"/>
      <c r="AA13" s="148"/>
    </row>
    <row r="14" spans="1:27" ht="20.100000000000001" customHeight="1" thickBot="1" x14ac:dyDescent="0.2">
      <c r="A14" s="1525">
        <v>2</v>
      </c>
      <c r="B14" s="699" t="s">
        <v>836</v>
      </c>
      <c r="C14" s="700"/>
      <c r="D14" s="707"/>
      <c r="E14" s="707"/>
      <c r="F14" s="707"/>
      <c r="G14" s="707"/>
      <c r="H14" s="707"/>
      <c r="I14" s="707"/>
      <c r="J14" s="707"/>
      <c r="K14" s="707"/>
      <c r="L14" s="707"/>
      <c r="M14" s="707"/>
      <c r="N14" s="1529" t="s">
        <v>1261</v>
      </c>
      <c r="O14" s="1530"/>
      <c r="P14" s="1530"/>
      <c r="Q14" s="1530"/>
      <c r="R14" s="1530"/>
      <c r="S14" s="1530"/>
      <c r="T14" s="1530"/>
      <c r="U14" s="1530"/>
      <c r="V14" s="1530"/>
      <c r="W14" s="1531"/>
      <c r="Y14" s="493" t="str">
        <f>IF(N14&lt;&gt;"","○","×")</f>
        <v>○</v>
      </c>
      <c r="AA14" s="148"/>
    </row>
    <row r="15" spans="1:27" ht="15" customHeight="1" thickBot="1" x14ac:dyDescent="0.2">
      <c r="A15" s="1535"/>
      <c r="B15" s="701" t="s">
        <v>834</v>
      </c>
      <c r="C15" s="702"/>
      <c r="D15" s="703"/>
      <c r="E15" s="703"/>
      <c r="F15" s="703"/>
      <c r="G15" s="703"/>
      <c r="H15" s="703"/>
      <c r="I15" s="703"/>
      <c r="J15" s="703"/>
      <c r="K15" s="703"/>
      <c r="L15" s="703"/>
      <c r="M15" s="703"/>
      <c r="N15" s="479"/>
      <c r="O15" s="479"/>
      <c r="P15" s="479"/>
      <c r="Q15" s="479"/>
      <c r="R15" s="479"/>
      <c r="S15" s="479"/>
      <c r="T15" s="479"/>
      <c r="U15" s="479"/>
      <c r="V15" s="479"/>
      <c r="W15" s="526"/>
      <c r="X15" s="704"/>
      <c r="AA15" s="148"/>
    </row>
    <row r="16" spans="1:27" ht="20.100000000000001" customHeight="1" thickBot="1" x14ac:dyDescent="0.2">
      <c r="A16" s="1535"/>
      <c r="B16" s="1527" t="s">
        <v>640</v>
      </c>
      <c r="C16" s="1524"/>
      <c r="D16" s="1518" t="s">
        <v>1262</v>
      </c>
      <c r="E16" s="1519"/>
      <c r="F16" s="1519"/>
      <c r="G16" s="1519"/>
      <c r="H16" s="1519"/>
      <c r="I16" s="1519"/>
      <c r="J16" s="1519"/>
      <c r="K16" s="1519"/>
      <c r="L16" s="1519"/>
      <c r="M16" s="1519"/>
      <c r="N16" s="1519"/>
      <c r="O16" s="1519"/>
      <c r="P16" s="1519"/>
      <c r="Q16" s="1519"/>
      <c r="R16" s="1519"/>
      <c r="S16" s="1519"/>
      <c r="T16" s="1519"/>
      <c r="U16" s="1519"/>
      <c r="V16" s="1519"/>
      <c r="W16" s="1520"/>
      <c r="Y16" s="458" t="str">
        <f>IF(AND(OR(N14="臨床試験（治験を除く）専用の窓口がある",N14="相談支援センターが窓口となっている",N14="担当している診療科が窓口となっている"),D16=""),"×","○")</f>
        <v>○</v>
      </c>
      <c r="AA16" s="148"/>
    </row>
    <row r="17" spans="1:27" ht="18" customHeight="1" thickBot="1" x14ac:dyDescent="0.2">
      <c r="A17" s="1535"/>
      <c r="B17" s="1521" t="s">
        <v>835</v>
      </c>
      <c r="C17" s="705" t="s">
        <v>584</v>
      </c>
      <c r="D17" s="1518" t="s">
        <v>1264</v>
      </c>
      <c r="E17" s="1519"/>
      <c r="F17" s="1519"/>
      <c r="G17" s="1519"/>
      <c r="H17" s="1519"/>
      <c r="I17" s="1519"/>
      <c r="J17" s="1519"/>
      <c r="K17" s="1519"/>
      <c r="L17" s="1519"/>
      <c r="M17" s="1519"/>
      <c r="N17" s="1519"/>
      <c r="O17" s="1519"/>
      <c r="P17" s="1519"/>
      <c r="Q17" s="1519"/>
      <c r="R17" s="1519"/>
      <c r="S17" s="1519"/>
      <c r="T17" s="1519"/>
      <c r="U17" s="1519"/>
      <c r="V17" s="1519"/>
      <c r="W17" s="1520"/>
      <c r="Y17" s="458" t="str">
        <f>IF(AND(OR(N14="臨床試験（治験を除く）専用の窓口がある",N14="相談支援センターが窓口となっている",N14="担当している診療科が窓口となっている"),D17=""),"×","○")</f>
        <v>○</v>
      </c>
      <c r="AA17" s="148"/>
    </row>
    <row r="18" spans="1:27" ht="18" customHeight="1" thickBot="1" x14ac:dyDescent="0.2">
      <c r="A18" s="1535"/>
      <c r="B18" s="1522"/>
      <c r="C18" s="706" t="s">
        <v>585</v>
      </c>
      <c r="D18" s="1528" t="s">
        <v>1266</v>
      </c>
      <c r="E18" s="1519"/>
      <c r="F18" s="1519"/>
      <c r="G18" s="1519"/>
      <c r="H18" s="1519"/>
      <c r="I18" s="1519"/>
      <c r="J18" s="1519"/>
      <c r="K18" s="1519"/>
      <c r="L18" s="1519"/>
      <c r="M18" s="1519"/>
      <c r="N18" s="1519"/>
      <c r="O18" s="1519"/>
      <c r="P18" s="1519"/>
      <c r="Q18" s="1519"/>
      <c r="R18" s="1519"/>
      <c r="S18" s="1519"/>
      <c r="T18" s="1519"/>
      <c r="U18" s="1519"/>
      <c r="V18" s="1519"/>
      <c r="W18" s="1520"/>
      <c r="Y18" s="458" t="str">
        <f>IF(AND(OR(N14="臨床試験（治験を除く）専用の窓口がある",N14="相談支援センターが窓口となっている",N14="担当している診療科が窓口となっている"),D18=""),"×","○")</f>
        <v>○</v>
      </c>
      <c r="AA18" s="148"/>
    </row>
    <row r="19" spans="1:27" ht="20.100000000000001" customHeight="1" thickBot="1" x14ac:dyDescent="0.2">
      <c r="A19" s="1535"/>
      <c r="B19" s="1523" t="s">
        <v>229</v>
      </c>
      <c r="C19" s="706" t="s">
        <v>641</v>
      </c>
      <c r="D19" s="1518" t="s">
        <v>1267</v>
      </c>
      <c r="E19" s="1519"/>
      <c r="F19" s="1519"/>
      <c r="G19" s="1519"/>
      <c r="H19" s="1519"/>
      <c r="I19" s="1519"/>
      <c r="J19" s="1519"/>
      <c r="K19" s="1519"/>
      <c r="L19" s="1519"/>
      <c r="M19" s="1520"/>
      <c r="N19" s="1517" t="s">
        <v>642</v>
      </c>
      <c r="O19" s="1517"/>
      <c r="P19" s="1517"/>
      <c r="Q19" s="1099">
        <v>3241</v>
      </c>
      <c r="R19" s="1099"/>
      <c r="S19" s="1099"/>
      <c r="T19" s="1099"/>
      <c r="U19" s="1099"/>
      <c r="V19" s="1099"/>
      <c r="W19" s="113"/>
      <c r="Y19" s="458" t="str">
        <f>IF(AND(OR(N14="臨床試験（治験を除く）専用の窓口がある",N14="相談支援センターが窓口となっている",N14="担当している診療科が窓口となっている"),D19=""),"×","○")</f>
        <v>○</v>
      </c>
      <c r="AA19" s="148"/>
    </row>
    <row r="20" spans="1:27" ht="20.100000000000001" customHeight="1" thickBot="1" x14ac:dyDescent="0.2">
      <c r="A20" s="1535"/>
      <c r="B20" s="1524"/>
      <c r="C20" s="706" t="s">
        <v>643</v>
      </c>
      <c r="D20" s="1518"/>
      <c r="E20" s="1519"/>
      <c r="F20" s="1519"/>
      <c r="G20" s="1519"/>
      <c r="H20" s="1519"/>
      <c r="I20" s="1519"/>
      <c r="J20" s="1519"/>
      <c r="K20" s="1519"/>
      <c r="L20" s="1519"/>
      <c r="M20" s="1519"/>
      <c r="N20" s="1519"/>
      <c r="O20" s="1519"/>
      <c r="P20" s="1519"/>
      <c r="Q20" s="1519"/>
      <c r="R20" s="1519"/>
      <c r="S20" s="1519"/>
      <c r="T20" s="1519"/>
      <c r="U20" s="1519"/>
      <c r="V20" s="1519"/>
      <c r="W20" s="1520"/>
      <c r="AA20" s="148"/>
    </row>
    <row r="21" spans="1:27" ht="5.0999999999999996" customHeight="1" x14ac:dyDescent="0.15">
      <c r="A21" s="708"/>
      <c r="B21" s="708"/>
      <c r="C21" s="708"/>
      <c r="D21" s="709"/>
      <c r="E21" s="709"/>
      <c r="F21" s="709"/>
      <c r="G21" s="709"/>
      <c r="H21" s="709"/>
      <c r="I21" s="709"/>
      <c r="J21" s="709"/>
      <c r="K21" s="709"/>
      <c r="L21" s="709"/>
      <c r="M21" s="709"/>
      <c r="N21" s="709"/>
      <c r="O21" s="709"/>
      <c r="P21" s="709"/>
      <c r="Q21" s="709"/>
      <c r="R21" s="709"/>
      <c r="S21" s="709"/>
      <c r="T21" s="709"/>
      <c r="U21" s="709"/>
      <c r="V21" s="709"/>
      <c r="W21" s="709"/>
      <c r="AA21" s="148"/>
    </row>
    <row r="22" spans="1:27" ht="20.100000000000001" customHeight="1" thickBot="1" x14ac:dyDescent="0.2">
      <c r="A22" s="695" t="s">
        <v>837</v>
      </c>
      <c r="B22" s="696"/>
      <c r="C22" s="696"/>
      <c r="D22" s="696"/>
      <c r="E22" s="696"/>
      <c r="F22" s="696"/>
      <c r="G22" s="696"/>
      <c r="H22" s="696"/>
      <c r="I22" s="696"/>
      <c r="J22" s="696"/>
      <c r="K22" s="696"/>
      <c r="L22" s="696"/>
      <c r="M22" s="696"/>
      <c r="N22" s="697"/>
      <c r="O22" s="697"/>
      <c r="P22" s="697"/>
      <c r="Q22" s="697"/>
      <c r="R22" s="697"/>
      <c r="S22" s="697"/>
      <c r="T22" s="697"/>
      <c r="U22" s="697"/>
      <c r="V22" s="697"/>
      <c r="W22" s="698"/>
      <c r="AA22" s="148"/>
    </row>
    <row r="23" spans="1:27" ht="20.100000000000001" customHeight="1" thickBot="1" x14ac:dyDescent="0.2">
      <c r="A23" s="1525">
        <v>1</v>
      </c>
      <c r="B23" s="699" t="s">
        <v>145</v>
      </c>
      <c r="C23" s="700"/>
      <c r="D23" s="700"/>
      <c r="E23" s="700"/>
      <c r="F23" s="700"/>
      <c r="G23" s="700"/>
      <c r="H23" s="700"/>
      <c r="I23" s="700"/>
      <c r="J23" s="700"/>
      <c r="K23" s="700"/>
      <c r="L23" s="700"/>
      <c r="M23" s="700"/>
      <c r="N23" s="1532" t="s">
        <v>1268</v>
      </c>
      <c r="O23" s="1533"/>
      <c r="P23" s="1533"/>
      <c r="Q23" s="1533"/>
      <c r="R23" s="1533"/>
      <c r="S23" s="1533"/>
      <c r="T23" s="1533"/>
      <c r="U23" s="1533"/>
      <c r="V23" s="1533"/>
      <c r="W23" s="1534"/>
      <c r="Y23" s="493" t="str">
        <f>IF(N23&lt;&gt;"","○","×")</f>
        <v>○</v>
      </c>
      <c r="AA23" s="148"/>
    </row>
    <row r="24" spans="1:27" ht="15" customHeight="1" thickBot="1" x14ac:dyDescent="0.2">
      <c r="A24" s="1526"/>
      <c r="B24" s="701" t="s">
        <v>838</v>
      </c>
      <c r="C24" s="702"/>
      <c r="D24" s="703"/>
      <c r="E24" s="703"/>
      <c r="F24" s="703"/>
      <c r="G24" s="703"/>
      <c r="H24" s="703"/>
      <c r="I24" s="703"/>
      <c r="J24" s="703"/>
      <c r="K24" s="703"/>
      <c r="L24" s="703"/>
      <c r="M24" s="703"/>
      <c r="N24" s="479"/>
      <c r="O24" s="479"/>
      <c r="P24" s="479"/>
      <c r="Q24" s="479"/>
      <c r="R24" s="479"/>
      <c r="S24" s="479"/>
      <c r="T24" s="479"/>
      <c r="U24" s="479"/>
      <c r="V24" s="479"/>
      <c r="W24" s="526"/>
      <c r="X24" s="704"/>
      <c r="AA24" s="148"/>
    </row>
    <row r="25" spans="1:27" ht="20.100000000000001" customHeight="1" thickBot="1" x14ac:dyDescent="0.2">
      <c r="A25" s="1526"/>
      <c r="B25" s="1527" t="s">
        <v>640</v>
      </c>
      <c r="C25" s="1524"/>
      <c r="D25" s="1518" t="s">
        <v>1263</v>
      </c>
      <c r="E25" s="1519"/>
      <c r="F25" s="1519"/>
      <c r="G25" s="1519"/>
      <c r="H25" s="1519"/>
      <c r="I25" s="1519"/>
      <c r="J25" s="1519"/>
      <c r="K25" s="1519"/>
      <c r="L25" s="1519"/>
      <c r="M25" s="1519"/>
      <c r="N25" s="1519"/>
      <c r="O25" s="1519"/>
      <c r="P25" s="1519"/>
      <c r="Q25" s="1519"/>
      <c r="R25" s="1519"/>
      <c r="S25" s="1519"/>
      <c r="T25" s="1519"/>
      <c r="U25" s="1519"/>
      <c r="V25" s="1519"/>
      <c r="W25" s="1520"/>
      <c r="Y25" s="458" t="str">
        <f>IF(AND(OR(N23="臨床試験（治験を除く）専用の窓口がある",N23="相談支援センターが窓口となっている",N23="担当している診療科が窓口となっている"),D25=""),"×","○")</f>
        <v>○</v>
      </c>
      <c r="AA25" s="148"/>
    </row>
    <row r="26" spans="1:27" ht="18.75" customHeight="1" thickBot="1" x14ac:dyDescent="0.2">
      <c r="A26" s="1526"/>
      <c r="B26" s="1521" t="s">
        <v>835</v>
      </c>
      <c r="C26" s="705" t="s">
        <v>584</v>
      </c>
      <c r="D26" s="1518" t="s">
        <v>1265</v>
      </c>
      <c r="E26" s="1519"/>
      <c r="F26" s="1519"/>
      <c r="G26" s="1519"/>
      <c r="H26" s="1519"/>
      <c r="I26" s="1519"/>
      <c r="J26" s="1519"/>
      <c r="K26" s="1519"/>
      <c r="L26" s="1519"/>
      <c r="M26" s="1519"/>
      <c r="N26" s="1519"/>
      <c r="O26" s="1519"/>
      <c r="P26" s="1519"/>
      <c r="Q26" s="1519"/>
      <c r="R26" s="1519"/>
      <c r="S26" s="1519"/>
      <c r="T26" s="1519"/>
      <c r="U26" s="1519"/>
      <c r="V26" s="1519"/>
      <c r="W26" s="1520"/>
      <c r="Y26" s="458" t="str">
        <f>IF(AND(OR(N23="臨床試験（治験を除く）専用の窓口がある",N23="相談支援センターが窓口となっている",N23="担当している診療科が窓口となっている"),D26=""),"×","○")</f>
        <v>○</v>
      </c>
      <c r="AA26" s="148"/>
    </row>
    <row r="27" spans="1:27" ht="18.75" customHeight="1" thickBot="1" x14ac:dyDescent="0.2">
      <c r="A27" s="1526"/>
      <c r="B27" s="1522"/>
      <c r="C27" s="706" t="s">
        <v>585</v>
      </c>
      <c r="D27" s="1528" t="s">
        <v>1266</v>
      </c>
      <c r="E27" s="1519"/>
      <c r="F27" s="1519"/>
      <c r="G27" s="1519"/>
      <c r="H27" s="1519"/>
      <c r="I27" s="1519"/>
      <c r="J27" s="1519"/>
      <c r="K27" s="1519"/>
      <c r="L27" s="1519"/>
      <c r="M27" s="1519"/>
      <c r="N27" s="1519"/>
      <c r="O27" s="1519"/>
      <c r="P27" s="1519"/>
      <c r="Q27" s="1519"/>
      <c r="R27" s="1519"/>
      <c r="S27" s="1519"/>
      <c r="T27" s="1519"/>
      <c r="U27" s="1519"/>
      <c r="V27" s="1519"/>
      <c r="W27" s="1520"/>
      <c r="Y27" s="458" t="str">
        <f>IF(AND(OR(N23="臨床試験（治験を除く）専用の窓口がある",N23="相談支援センターが窓口となっている",N23="担当している診療科が窓口となっている"),D27=""),"×","○")</f>
        <v>○</v>
      </c>
      <c r="AA27" s="148"/>
    </row>
    <row r="28" spans="1:27" ht="20.100000000000001" customHeight="1" thickBot="1" x14ac:dyDescent="0.2">
      <c r="A28" s="1526"/>
      <c r="B28" s="1523" t="s">
        <v>229</v>
      </c>
      <c r="C28" s="706" t="s">
        <v>641</v>
      </c>
      <c r="D28" s="1518" t="s">
        <v>1267</v>
      </c>
      <c r="E28" s="1519"/>
      <c r="F28" s="1519"/>
      <c r="G28" s="1519"/>
      <c r="H28" s="1519"/>
      <c r="I28" s="1519"/>
      <c r="J28" s="1519"/>
      <c r="K28" s="1519"/>
      <c r="L28" s="1519"/>
      <c r="M28" s="1520"/>
      <c r="N28" s="1517" t="s">
        <v>642</v>
      </c>
      <c r="O28" s="1517"/>
      <c r="P28" s="1517"/>
      <c r="Q28" s="1099">
        <v>3241</v>
      </c>
      <c r="R28" s="1099"/>
      <c r="S28" s="1099"/>
      <c r="T28" s="1099"/>
      <c r="U28" s="1099"/>
      <c r="V28" s="1099"/>
      <c r="W28" s="113"/>
      <c r="Y28" s="458" t="str">
        <f>IF(AND(OR(N23="臨床試験（治験を除く）専用の窓口がある",N23="相談支援センターが窓口となっている",N23="担当している診療科が窓口となっている"),D28=""),"×","○")</f>
        <v>○</v>
      </c>
      <c r="AA28" s="148"/>
    </row>
    <row r="29" spans="1:27" ht="20.100000000000001" customHeight="1" thickBot="1" x14ac:dyDescent="0.2">
      <c r="A29" s="1526"/>
      <c r="B29" s="1524"/>
      <c r="C29" s="706" t="s">
        <v>643</v>
      </c>
      <c r="D29" s="1518"/>
      <c r="E29" s="1519"/>
      <c r="F29" s="1519"/>
      <c r="G29" s="1519"/>
      <c r="H29" s="1519"/>
      <c r="I29" s="1519"/>
      <c r="J29" s="1519"/>
      <c r="K29" s="1519"/>
      <c r="L29" s="1519"/>
      <c r="M29" s="1519"/>
      <c r="N29" s="1519"/>
      <c r="O29" s="1519"/>
      <c r="P29" s="1519"/>
      <c r="Q29" s="1519"/>
      <c r="R29" s="1519"/>
      <c r="S29" s="1519"/>
      <c r="T29" s="1519"/>
      <c r="U29" s="1519"/>
      <c r="V29" s="1519"/>
      <c r="W29" s="1520"/>
      <c r="AA29" s="148"/>
    </row>
    <row r="30" spans="1:27" ht="20.100000000000001" customHeight="1" thickBot="1" x14ac:dyDescent="0.2">
      <c r="A30" s="1525">
        <v>2</v>
      </c>
      <c r="B30" s="699" t="s">
        <v>146</v>
      </c>
      <c r="C30" s="700"/>
      <c r="D30" s="707"/>
      <c r="E30" s="707"/>
      <c r="F30" s="707"/>
      <c r="G30" s="707"/>
      <c r="H30" s="707"/>
      <c r="I30" s="707"/>
      <c r="J30" s="707"/>
      <c r="K30" s="707"/>
      <c r="L30" s="707"/>
      <c r="M30" s="707"/>
      <c r="N30" s="1532" t="s">
        <v>1268</v>
      </c>
      <c r="O30" s="1533"/>
      <c r="P30" s="1533"/>
      <c r="Q30" s="1533"/>
      <c r="R30" s="1533"/>
      <c r="S30" s="1533"/>
      <c r="T30" s="1533"/>
      <c r="U30" s="1533"/>
      <c r="V30" s="1533"/>
      <c r="W30" s="1534"/>
      <c r="Y30" s="493" t="str">
        <f>IF(N30&lt;&gt;"","○","×")</f>
        <v>○</v>
      </c>
      <c r="AA30" s="148"/>
    </row>
    <row r="31" spans="1:27" ht="15" customHeight="1" thickBot="1" x14ac:dyDescent="0.2">
      <c r="A31" s="1535"/>
      <c r="B31" s="701" t="s">
        <v>838</v>
      </c>
      <c r="C31" s="702"/>
      <c r="D31" s="703"/>
      <c r="E31" s="703"/>
      <c r="F31" s="703"/>
      <c r="G31" s="703"/>
      <c r="H31" s="703"/>
      <c r="I31" s="703"/>
      <c r="J31" s="703"/>
      <c r="K31" s="703"/>
      <c r="L31" s="703"/>
      <c r="M31" s="703"/>
      <c r="N31" s="479"/>
      <c r="O31" s="479"/>
      <c r="P31" s="479"/>
      <c r="Q31" s="479"/>
      <c r="R31" s="479"/>
      <c r="S31" s="479"/>
      <c r="T31" s="479"/>
      <c r="U31" s="479"/>
      <c r="V31" s="479"/>
      <c r="W31" s="526"/>
      <c r="X31" s="704"/>
      <c r="AA31" s="148"/>
    </row>
    <row r="32" spans="1:27" ht="20.100000000000001" customHeight="1" thickBot="1" x14ac:dyDescent="0.2">
      <c r="A32" s="1535"/>
      <c r="B32" s="1527" t="s">
        <v>640</v>
      </c>
      <c r="C32" s="1524"/>
      <c r="D32" s="1518" t="s">
        <v>1262</v>
      </c>
      <c r="E32" s="1519"/>
      <c r="F32" s="1519"/>
      <c r="G32" s="1519"/>
      <c r="H32" s="1519"/>
      <c r="I32" s="1519"/>
      <c r="J32" s="1519"/>
      <c r="K32" s="1519"/>
      <c r="L32" s="1519"/>
      <c r="M32" s="1519"/>
      <c r="N32" s="1519"/>
      <c r="O32" s="1519"/>
      <c r="P32" s="1519"/>
      <c r="Q32" s="1519"/>
      <c r="R32" s="1519"/>
      <c r="S32" s="1519"/>
      <c r="T32" s="1519"/>
      <c r="U32" s="1519"/>
      <c r="V32" s="1519"/>
      <c r="W32" s="1520"/>
      <c r="Y32" s="458" t="str">
        <f>IF(AND(OR(N30="臨床試験（治験を除く）専用の窓口がある",N30="相談支援センターが窓口となっている",N30="担当している診療科が窓口となっている"),D32=""),"×","○")</f>
        <v>○</v>
      </c>
      <c r="AA32" s="148"/>
    </row>
    <row r="33" spans="1:27" ht="17.25" customHeight="1" thickBot="1" x14ac:dyDescent="0.2">
      <c r="A33" s="1535"/>
      <c r="B33" s="1521" t="s">
        <v>835</v>
      </c>
      <c r="C33" s="705" t="s">
        <v>584</v>
      </c>
      <c r="D33" s="1518" t="s">
        <v>1264</v>
      </c>
      <c r="E33" s="1519"/>
      <c r="F33" s="1519"/>
      <c r="G33" s="1519"/>
      <c r="H33" s="1519"/>
      <c r="I33" s="1519"/>
      <c r="J33" s="1519"/>
      <c r="K33" s="1519"/>
      <c r="L33" s="1519"/>
      <c r="M33" s="1519"/>
      <c r="N33" s="1519"/>
      <c r="O33" s="1519"/>
      <c r="P33" s="1519"/>
      <c r="Q33" s="1519"/>
      <c r="R33" s="1519"/>
      <c r="S33" s="1519"/>
      <c r="T33" s="1519"/>
      <c r="U33" s="1519"/>
      <c r="V33" s="1519"/>
      <c r="W33" s="1520"/>
      <c r="Y33" s="458" t="str">
        <f>IF(AND(OR(N30="臨床試験（治験を除く）専用の窓口がある",N30="相談支援センターが窓口となっている",N30="担当している診療科が窓口となっている"),D33=""),"×","○")</f>
        <v>○</v>
      </c>
      <c r="AA33" s="148"/>
    </row>
    <row r="34" spans="1:27" ht="17.25" customHeight="1" thickBot="1" x14ac:dyDescent="0.2">
      <c r="A34" s="1535"/>
      <c r="B34" s="1522"/>
      <c r="C34" s="706" t="s">
        <v>585</v>
      </c>
      <c r="D34" s="1528" t="s">
        <v>1266</v>
      </c>
      <c r="E34" s="1519"/>
      <c r="F34" s="1519"/>
      <c r="G34" s="1519"/>
      <c r="H34" s="1519"/>
      <c r="I34" s="1519"/>
      <c r="J34" s="1519"/>
      <c r="K34" s="1519"/>
      <c r="L34" s="1519"/>
      <c r="M34" s="1519"/>
      <c r="N34" s="1519"/>
      <c r="O34" s="1519"/>
      <c r="P34" s="1519"/>
      <c r="Q34" s="1519"/>
      <c r="R34" s="1519"/>
      <c r="S34" s="1519"/>
      <c r="T34" s="1519"/>
      <c r="U34" s="1519"/>
      <c r="V34" s="1519"/>
      <c r="W34" s="1520"/>
      <c r="Y34" s="458" t="str">
        <f>IF(AND(OR(N30="臨床試験（治験を除く）専用の窓口がある",N30="相談支援センターが窓口となっている",N30="担当している診療科が窓口となっている"),D34=""),"×","○")</f>
        <v>○</v>
      </c>
      <c r="AA34" s="148"/>
    </row>
    <row r="35" spans="1:27" ht="20.100000000000001" customHeight="1" thickBot="1" x14ac:dyDescent="0.2">
      <c r="A35" s="1535"/>
      <c r="B35" s="1523" t="s">
        <v>229</v>
      </c>
      <c r="C35" s="706" t="s">
        <v>641</v>
      </c>
      <c r="D35" s="1518" t="s">
        <v>1267</v>
      </c>
      <c r="E35" s="1519"/>
      <c r="F35" s="1519"/>
      <c r="G35" s="1519"/>
      <c r="H35" s="1519"/>
      <c r="I35" s="1519"/>
      <c r="J35" s="1519"/>
      <c r="K35" s="1519"/>
      <c r="L35" s="1519"/>
      <c r="M35" s="1520"/>
      <c r="N35" s="1517" t="s">
        <v>642</v>
      </c>
      <c r="O35" s="1517"/>
      <c r="P35" s="1517"/>
      <c r="Q35" s="1099">
        <v>3241</v>
      </c>
      <c r="R35" s="1099"/>
      <c r="S35" s="1099"/>
      <c r="T35" s="1099"/>
      <c r="U35" s="1099"/>
      <c r="V35" s="1099"/>
      <c r="W35" s="113"/>
      <c r="Y35" s="458" t="str">
        <f>IF(AND(OR(N30="臨床試験（治験を除く）専用の窓口がある",N30="相談支援センターが窓口となっている",N30="担当している診療科が窓口となっている"),D35=""),"×","○")</f>
        <v>○</v>
      </c>
      <c r="AA35" s="148"/>
    </row>
    <row r="36" spans="1:27" ht="20.100000000000001" customHeight="1" thickBot="1" x14ac:dyDescent="0.2">
      <c r="A36" s="1535"/>
      <c r="B36" s="1524"/>
      <c r="C36" s="706" t="s">
        <v>643</v>
      </c>
      <c r="D36" s="1518"/>
      <c r="E36" s="1519"/>
      <c r="F36" s="1519"/>
      <c r="G36" s="1519"/>
      <c r="H36" s="1519"/>
      <c r="I36" s="1519"/>
      <c r="J36" s="1519"/>
      <c r="K36" s="1519"/>
      <c r="L36" s="1519"/>
      <c r="M36" s="1519"/>
      <c r="N36" s="1519"/>
      <c r="O36" s="1519"/>
      <c r="P36" s="1519"/>
      <c r="Q36" s="1519"/>
      <c r="R36" s="1519"/>
      <c r="S36" s="1519"/>
      <c r="T36" s="1519"/>
      <c r="U36" s="1519"/>
      <c r="V36" s="1519"/>
      <c r="W36" s="1520"/>
      <c r="AA36" s="148"/>
    </row>
    <row r="37" spans="1:27" ht="5.0999999999999996" customHeight="1" x14ac:dyDescent="0.15">
      <c r="A37" s="708"/>
      <c r="B37" s="708"/>
      <c r="C37" s="708"/>
      <c r="D37" s="709"/>
      <c r="E37" s="709"/>
      <c r="F37" s="709"/>
      <c r="G37" s="709"/>
      <c r="H37" s="709"/>
      <c r="I37" s="709"/>
      <c r="J37" s="709"/>
      <c r="K37" s="709"/>
      <c r="L37" s="709"/>
      <c r="M37" s="709"/>
      <c r="N37" s="709"/>
      <c r="O37" s="709"/>
      <c r="P37" s="709"/>
      <c r="Q37" s="709"/>
      <c r="R37" s="709"/>
      <c r="S37" s="709"/>
      <c r="T37" s="709"/>
      <c r="U37" s="709"/>
      <c r="V37" s="709"/>
      <c r="W37" s="709"/>
      <c r="AA37" s="148"/>
    </row>
    <row r="38" spans="1:27" ht="20.100000000000001" customHeight="1" thickBot="1" x14ac:dyDescent="0.2">
      <c r="A38" s="695" t="s">
        <v>839</v>
      </c>
      <c r="B38" s="696"/>
      <c r="C38" s="696"/>
      <c r="D38" s="696"/>
      <c r="E38" s="696"/>
      <c r="F38" s="696"/>
      <c r="G38" s="696"/>
      <c r="H38" s="696"/>
      <c r="I38" s="696"/>
      <c r="J38" s="696"/>
      <c r="K38" s="696"/>
      <c r="L38" s="696"/>
      <c r="M38" s="696"/>
      <c r="N38" s="697"/>
      <c r="O38" s="697"/>
      <c r="P38" s="697"/>
      <c r="Q38" s="697"/>
      <c r="R38" s="697"/>
      <c r="S38" s="697"/>
      <c r="T38" s="697"/>
      <c r="U38" s="697"/>
      <c r="V38" s="697"/>
      <c r="W38" s="698"/>
      <c r="AA38" s="148"/>
    </row>
    <row r="39" spans="1:27" ht="20.100000000000001" customHeight="1" thickBot="1" x14ac:dyDescent="0.2">
      <c r="A39" s="1525">
        <v>1</v>
      </c>
      <c r="B39" s="710" t="s">
        <v>147</v>
      </c>
      <c r="C39" s="711"/>
      <c r="D39" s="711"/>
      <c r="E39" s="711"/>
      <c r="F39" s="711"/>
      <c r="G39" s="711"/>
      <c r="H39" s="711"/>
      <c r="I39" s="711"/>
      <c r="J39" s="711"/>
      <c r="K39" s="711"/>
      <c r="L39" s="711"/>
      <c r="M39" s="711"/>
      <c r="N39" s="1529" t="s">
        <v>1269</v>
      </c>
      <c r="O39" s="1530"/>
      <c r="P39" s="1530"/>
      <c r="Q39" s="1530"/>
      <c r="R39" s="1530"/>
      <c r="S39" s="1530"/>
      <c r="T39" s="1530"/>
      <c r="U39" s="1530"/>
      <c r="V39" s="1530"/>
      <c r="W39" s="1531"/>
      <c r="Y39" s="493" t="str">
        <f>IF(N39&lt;&gt;"","○","×")</f>
        <v>○</v>
      </c>
      <c r="AA39" s="148"/>
    </row>
    <row r="40" spans="1:27" ht="20.100000000000001" customHeight="1" thickBot="1" x14ac:dyDescent="0.2">
      <c r="A40" s="1535"/>
      <c r="B40" s="701" t="s">
        <v>840</v>
      </c>
      <c r="C40" s="702"/>
      <c r="D40" s="703"/>
      <c r="E40" s="703"/>
      <c r="F40" s="703"/>
      <c r="G40" s="703"/>
      <c r="H40" s="703"/>
      <c r="I40" s="703"/>
      <c r="J40" s="703"/>
      <c r="K40" s="703"/>
      <c r="L40" s="703"/>
      <c r="M40" s="703"/>
      <c r="N40" s="479"/>
      <c r="O40" s="479"/>
      <c r="P40" s="479"/>
      <c r="Q40" s="479"/>
      <c r="R40" s="479"/>
      <c r="S40" s="479"/>
      <c r="T40" s="479"/>
      <c r="U40" s="479"/>
      <c r="V40" s="479"/>
      <c r="W40" s="526"/>
      <c r="X40" s="704"/>
      <c r="AA40" s="148"/>
    </row>
    <row r="41" spans="1:27" ht="20.100000000000001" customHeight="1" thickBot="1" x14ac:dyDescent="0.2">
      <c r="A41" s="1536"/>
      <c r="B41" s="1527" t="s">
        <v>640</v>
      </c>
      <c r="C41" s="1524"/>
      <c r="D41" s="1518" t="s">
        <v>1271</v>
      </c>
      <c r="E41" s="1519"/>
      <c r="F41" s="1519"/>
      <c r="G41" s="1519"/>
      <c r="H41" s="1519"/>
      <c r="I41" s="1519"/>
      <c r="J41" s="1519"/>
      <c r="K41" s="1519"/>
      <c r="L41" s="1519"/>
      <c r="M41" s="1519"/>
      <c r="N41" s="1519"/>
      <c r="O41" s="1519"/>
      <c r="P41" s="1519"/>
      <c r="Q41" s="1519"/>
      <c r="R41" s="1519"/>
      <c r="S41" s="1519"/>
      <c r="T41" s="1519"/>
      <c r="U41" s="1519"/>
      <c r="V41" s="1519"/>
      <c r="W41" s="1520"/>
      <c r="Y41" s="458" t="str">
        <f>IF(AND(OR(N39="臨床試験（治験を除く）専用の窓口がある",N39="相談支援センターが窓口となっている",N39="担当している診療科が窓口となっている"),D41=""),"×","○")</f>
        <v>○</v>
      </c>
      <c r="AA41" s="148"/>
    </row>
    <row r="42" spans="1:27" ht="18" customHeight="1" thickBot="1" x14ac:dyDescent="0.2">
      <c r="A42" s="1536"/>
      <c r="B42" s="1521" t="s">
        <v>835</v>
      </c>
      <c r="C42" s="705" t="s">
        <v>584</v>
      </c>
      <c r="D42" s="1518" t="s">
        <v>1272</v>
      </c>
      <c r="E42" s="1519"/>
      <c r="F42" s="1519"/>
      <c r="G42" s="1519"/>
      <c r="H42" s="1519"/>
      <c r="I42" s="1519"/>
      <c r="J42" s="1519"/>
      <c r="K42" s="1519"/>
      <c r="L42" s="1519"/>
      <c r="M42" s="1519"/>
      <c r="N42" s="1519"/>
      <c r="O42" s="1519"/>
      <c r="P42" s="1519"/>
      <c r="Q42" s="1519"/>
      <c r="R42" s="1519"/>
      <c r="S42" s="1519"/>
      <c r="T42" s="1519"/>
      <c r="U42" s="1519"/>
      <c r="V42" s="1519"/>
      <c r="W42" s="1520"/>
      <c r="Y42" s="458" t="str">
        <f>IF(AND(OR(N39="臨床試験（治験を除く）専用の窓口がある",N39="相談支援センターが窓口となっている",N39="担当している診療科が窓口となっている"),D42=""),"×","○")</f>
        <v>○</v>
      </c>
      <c r="AA42" s="148"/>
    </row>
    <row r="43" spans="1:27" ht="18" customHeight="1" thickBot="1" x14ac:dyDescent="0.2">
      <c r="A43" s="1536"/>
      <c r="B43" s="1522"/>
      <c r="C43" s="706" t="s">
        <v>585</v>
      </c>
      <c r="D43" s="1528" t="s">
        <v>1270</v>
      </c>
      <c r="E43" s="1519"/>
      <c r="F43" s="1519"/>
      <c r="G43" s="1519"/>
      <c r="H43" s="1519"/>
      <c r="I43" s="1519"/>
      <c r="J43" s="1519"/>
      <c r="K43" s="1519"/>
      <c r="L43" s="1519"/>
      <c r="M43" s="1519"/>
      <c r="N43" s="1519"/>
      <c r="O43" s="1519"/>
      <c r="P43" s="1519"/>
      <c r="Q43" s="1519"/>
      <c r="R43" s="1519"/>
      <c r="S43" s="1519"/>
      <c r="T43" s="1519"/>
      <c r="U43" s="1519"/>
      <c r="V43" s="1519"/>
      <c r="W43" s="1520"/>
      <c r="Y43" s="458" t="str">
        <f>IF(AND(OR(N39="臨床試験（治験を除く）専用の窓口がある",N39="相談支援センターが窓口となっている",N39="担当している診療科が窓口となっている"),D43=""),"×","○")</f>
        <v>○</v>
      </c>
      <c r="AA43" s="148"/>
    </row>
    <row r="44" spans="1:27" ht="20.100000000000001" customHeight="1" thickBot="1" x14ac:dyDescent="0.2">
      <c r="A44" s="1536"/>
      <c r="B44" s="1523" t="s">
        <v>229</v>
      </c>
      <c r="C44" s="706" t="s">
        <v>641</v>
      </c>
      <c r="D44" s="1518" t="s">
        <v>1206</v>
      </c>
      <c r="E44" s="1519"/>
      <c r="F44" s="1519"/>
      <c r="G44" s="1519"/>
      <c r="H44" s="1519"/>
      <c r="I44" s="1519"/>
      <c r="J44" s="1519"/>
      <c r="K44" s="1519"/>
      <c r="L44" s="1519"/>
      <c r="M44" s="1520"/>
      <c r="N44" s="1517" t="s">
        <v>642</v>
      </c>
      <c r="O44" s="1517"/>
      <c r="P44" s="1517"/>
      <c r="Q44" s="1099">
        <v>3244</v>
      </c>
      <c r="R44" s="1099"/>
      <c r="S44" s="1099"/>
      <c r="T44" s="1099">
        <v>3247</v>
      </c>
      <c r="U44" s="1099"/>
      <c r="V44" s="1099"/>
      <c r="W44" s="113"/>
      <c r="Y44" s="458" t="str">
        <f>IF(AND(OR(N39="臨床試験（治験を除く）専用の窓口がある",N39="相談支援センターが窓口となっている",N39="担当している診療科が窓口となっている"),D44=""),"×","○")</f>
        <v>○</v>
      </c>
      <c r="AA44" s="148"/>
    </row>
    <row r="45" spans="1:27" ht="20.100000000000001" customHeight="1" thickBot="1" x14ac:dyDescent="0.2">
      <c r="A45" s="1536"/>
      <c r="B45" s="1524"/>
      <c r="C45" s="706" t="s">
        <v>643</v>
      </c>
      <c r="D45" s="1518"/>
      <c r="E45" s="1519"/>
      <c r="F45" s="1519"/>
      <c r="G45" s="1519"/>
      <c r="H45" s="1519"/>
      <c r="I45" s="1519"/>
      <c r="J45" s="1519"/>
      <c r="K45" s="1519"/>
      <c r="L45" s="1519"/>
      <c r="M45" s="1519"/>
      <c r="N45" s="1519"/>
      <c r="O45" s="1519"/>
      <c r="P45" s="1519"/>
      <c r="Q45" s="1519"/>
      <c r="R45" s="1519"/>
      <c r="S45" s="1519"/>
      <c r="T45" s="1519"/>
      <c r="U45" s="1519"/>
      <c r="V45" s="1519"/>
      <c r="W45" s="1520"/>
      <c r="AA45" s="148"/>
    </row>
    <row r="46" spans="1:27" ht="20.100000000000001" customHeight="1" thickBot="1" x14ac:dyDescent="0.2">
      <c r="A46" s="1525">
        <v>2</v>
      </c>
      <c r="B46" s="712" t="s">
        <v>148</v>
      </c>
      <c r="C46" s="711"/>
      <c r="D46" s="713"/>
      <c r="E46" s="713"/>
      <c r="F46" s="713"/>
      <c r="G46" s="713"/>
      <c r="H46" s="713"/>
      <c r="I46" s="713"/>
      <c r="J46" s="713"/>
      <c r="K46" s="713"/>
      <c r="L46" s="713"/>
      <c r="M46" s="713"/>
      <c r="N46" s="1529" t="s">
        <v>1269</v>
      </c>
      <c r="O46" s="1530"/>
      <c r="P46" s="1530"/>
      <c r="Q46" s="1530"/>
      <c r="R46" s="1530"/>
      <c r="S46" s="1530"/>
      <c r="T46" s="1530"/>
      <c r="U46" s="1530"/>
      <c r="V46" s="1530"/>
      <c r="W46" s="1531"/>
      <c r="Y46" s="493" t="str">
        <f>IF(N46&lt;&gt;"","○","×")</f>
        <v>○</v>
      </c>
      <c r="AA46" s="148"/>
    </row>
    <row r="47" spans="1:27" ht="20.100000000000001" customHeight="1" thickBot="1" x14ac:dyDescent="0.2">
      <c r="A47" s="1526"/>
      <c r="B47" s="701" t="s">
        <v>840</v>
      </c>
      <c r="C47" s="702"/>
      <c r="D47" s="703"/>
      <c r="E47" s="703"/>
      <c r="F47" s="703"/>
      <c r="G47" s="703"/>
      <c r="H47" s="703"/>
      <c r="I47" s="703"/>
      <c r="J47" s="703"/>
      <c r="K47" s="703"/>
      <c r="L47" s="703"/>
      <c r="M47" s="703"/>
      <c r="N47" s="479"/>
      <c r="O47" s="479"/>
      <c r="P47" s="479"/>
      <c r="Q47" s="479"/>
      <c r="R47" s="479"/>
      <c r="S47" s="479"/>
      <c r="T47" s="479"/>
      <c r="U47" s="479"/>
      <c r="V47" s="479"/>
      <c r="W47" s="526"/>
      <c r="X47" s="704"/>
      <c r="AA47" s="148"/>
    </row>
    <row r="48" spans="1:27" ht="20.100000000000001" customHeight="1" thickBot="1" x14ac:dyDescent="0.2">
      <c r="A48" s="1526"/>
      <c r="B48" s="1527" t="s">
        <v>640</v>
      </c>
      <c r="C48" s="1524"/>
      <c r="D48" s="1518" t="s">
        <v>1271</v>
      </c>
      <c r="E48" s="1519"/>
      <c r="F48" s="1519"/>
      <c r="G48" s="1519"/>
      <c r="H48" s="1519"/>
      <c r="I48" s="1519"/>
      <c r="J48" s="1519"/>
      <c r="K48" s="1519"/>
      <c r="L48" s="1519"/>
      <c r="M48" s="1519"/>
      <c r="N48" s="1519"/>
      <c r="O48" s="1519"/>
      <c r="P48" s="1519"/>
      <c r="Q48" s="1519"/>
      <c r="R48" s="1519"/>
      <c r="S48" s="1519"/>
      <c r="T48" s="1519"/>
      <c r="U48" s="1519"/>
      <c r="V48" s="1519"/>
      <c r="W48" s="1520"/>
      <c r="Y48" s="458" t="str">
        <f>IF(AND(OR(N46="臨床試験（治験を除く）専用の窓口がある",N46="相談支援センターが窓口となっている",N46="担当している診療科が窓口となっている"),D48=""),"×","○")</f>
        <v>○</v>
      </c>
      <c r="AA48" s="148"/>
    </row>
    <row r="49" spans="1:27" ht="17.25" customHeight="1" thickBot="1" x14ac:dyDescent="0.2">
      <c r="A49" s="1526"/>
      <c r="B49" s="1521" t="s">
        <v>835</v>
      </c>
      <c r="C49" s="705" t="s">
        <v>584</v>
      </c>
      <c r="D49" s="1518" t="s">
        <v>1272</v>
      </c>
      <c r="E49" s="1519"/>
      <c r="F49" s="1519"/>
      <c r="G49" s="1519"/>
      <c r="H49" s="1519"/>
      <c r="I49" s="1519"/>
      <c r="J49" s="1519"/>
      <c r="K49" s="1519"/>
      <c r="L49" s="1519"/>
      <c r="M49" s="1519"/>
      <c r="N49" s="1519"/>
      <c r="O49" s="1519"/>
      <c r="P49" s="1519"/>
      <c r="Q49" s="1519"/>
      <c r="R49" s="1519"/>
      <c r="S49" s="1519"/>
      <c r="T49" s="1519"/>
      <c r="U49" s="1519"/>
      <c r="V49" s="1519"/>
      <c r="W49" s="1520"/>
      <c r="Y49" s="458" t="str">
        <f>IF(AND(OR(N46="臨床試験（治験を除く）専用の窓口がある",N46="相談支援センターが窓口となっている",N46="担当している診療科が窓口となっている"),D49=""),"×","○")</f>
        <v>○</v>
      </c>
      <c r="AA49" s="148"/>
    </row>
    <row r="50" spans="1:27" ht="17.25" customHeight="1" thickBot="1" x14ac:dyDescent="0.2">
      <c r="A50" s="1526"/>
      <c r="B50" s="1522"/>
      <c r="C50" s="706" t="s">
        <v>585</v>
      </c>
      <c r="D50" s="1528" t="s">
        <v>1270</v>
      </c>
      <c r="E50" s="1519"/>
      <c r="F50" s="1519"/>
      <c r="G50" s="1519"/>
      <c r="H50" s="1519"/>
      <c r="I50" s="1519"/>
      <c r="J50" s="1519"/>
      <c r="K50" s="1519"/>
      <c r="L50" s="1519"/>
      <c r="M50" s="1519"/>
      <c r="N50" s="1519"/>
      <c r="O50" s="1519"/>
      <c r="P50" s="1519"/>
      <c r="Q50" s="1519"/>
      <c r="R50" s="1519"/>
      <c r="S50" s="1519"/>
      <c r="T50" s="1519"/>
      <c r="U50" s="1519"/>
      <c r="V50" s="1519"/>
      <c r="W50" s="1520"/>
      <c r="Y50" s="458" t="str">
        <f>IF(AND(OR(N46="臨床試験（治験を除く）専用の窓口がある",N46="相談支援センターが窓口となっている",N46="担当している診療科が窓口となっている"),D50=""),"×","○")</f>
        <v>○</v>
      </c>
      <c r="AA50" s="148"/>
    </row>
    <row r="51" spans="1:27" ht="20.100000000000001" customHeight="1" thickBot="1" x14ac:dyDescent="0.2">
      <c r="A51" s="1526"/>
      <c r="B51" s="1523" t="s">
        <v>229</v>
      </c>
      <c r="C51" s="706" t="s">
        <v>641</v>
      </c>
      <c r="D51" s="1518" t="s">
        <v>1267</v>
      </c>
      <c r="E51" s="1519"/>
      <c r="F51" s="1519"/>
      <c r="G51" s="1519"/>
      <c r="H51" s="1519"/>
      <c r="I51" s="1519"/>
      <c r="J51" s="1519"/>
      <c r="K51" s="1519"/>
      <c r="L51" s="1519"/>
      <c r="M51" s="1520"/>
      <c r="N51" s="1517" t="s">
        <v>642</v>
      </c>
      <c r="O51" s="1517"/>
      <c r="P51" s="1517"/>
      <c r="Q51" s="1099">
        <v>3244</v>
      </c>
      <c r="R51" s="1099"/>
      <c r="S51" s="1099"/>
      <c r="T51" s="1099">
        <v>3247</v>
      </c>
      <c r="U51" s="1099"/>
      <c r="V51" s="1099"/>
      <c r="W51" s="113"/>
      <c r="Y51" s="458" t="str">
        <f>IF(AND(OR(N46="臨床試験（治験を除く）専用の窓口がある",N46="相談支援センターが窓口となっている",N46="担当している診療科が窓口となっている"),D51=""),"×","○")</f>
        <v>○</v>
      </c>
      <c r="AA51" s="148"/>
    </row>
    <row r="52" spans="1:27" ht="20.100000000000001" customHeight="1" thickBot="1" x14ac:dyDescent="0.2">
      <c r="A52" s="1526"/>
      <c r="B52" s="1524"/>
      <c r="C52" s="706" t="s">
        <v>643</v>
      </c>
      <c r="D52" s="1518"/>
      <c r="E52" s="1519"/>
      <c r="F52" s="1519"/>
      <c r="G52" s="1519"/>
      <c r="H52" s="1519"/>
      <c r="I52" s="1519"/>
      <c r="J52" s="1519"/>
      <c r="K52" s="1519"/>
      <c r="L52" s="1519"/>
      <c r="M52" s="1519"/>
      <c r="N52" s="1519"/>
      <c r="O52" s="1519"/>
      <c r="P52" s="1519"/>
      <c r="Q52" s="1519"/>
      <c r="R52" s="1519"/>
      <c r="S52" s="1519"/>
      <c r="T52" s="1519"/>
      <c r="U52" s="1519"/>
      <c r="V52" s="1519"/>
      <c r="W52" s="1520"/>
      <c r="AA52" s="150"/>
    </row>
    <row r="53" spans="1:27" x14ac:dyDescent="0.15">
      <c r="X53" s="202" t="s">
        <v>184</v>
      </c>
    </row>
  </sheetData>
  <sheetProtection selectLockedCells="1"/>
  <mergeCells count="81">
    <mergeCell ref="E4:W4"/>
    <mergeCell ref="A1:W1"/>
    <mergeCell ref="D52:W52"/>
    <mergeCell ref="N30:W30"/>
    <mergeCell ref="A46:A52"/>
    <mergeCell ref="B48:C48"/>
    <mergeCell ref="D48:W48"/>
    <mergeCell ref="B49:B50"/>
    <mergeCell ref="D51:M51"/>
    <mergeCell ref="N51:P51"/>
    <mergeCell ref="N46:W46"/>
    <mergeCell ref="D49:W49"/>
    <mergeCell ref="D50:W50"/>
    <mergeCell ref="B51:B52"/>
    <mergeCell ref="A39:A45"/>
    <mergeCell ref="B41:C41"/>
    <mergeCell ref="D41:W41"/>
    <mergeCell ref="B42:B43"/>
    <mergeCell ref="Q44:S44"/>
    <mergeCell ref="T44:V44"/>
    <mergeCell ref="D35:M35"/>
    <mergeCell ref="N35:P35"/>
    <mergeCell ref="D42:W42"/>
    <mergeCell ref="N39:W39"/>
    <mergeCell ref="D36:W36"/>
    <mergeCell ref="D43:W43"/>
    <mergeCell ref="B44:B45"/>
    <mergeCell ref="D44:M44"/>
    <mergeCell ref="N44:P44"/>
    <mergeCell ref="D45:W45"/>
    <mergeCell ref="A30:A36"/>
    <mergeCell ref="B32:C32"/>
    <mergeCell ref="D32:W32"/>
    <mergeCell ref="B33:B34"/>
    <mergeCell ref="D33:W33"/>
    <mergeCell ref="D34:W34"/>
    <mergeCell ref="B35:B36"/>
    <mergeCell ref="Q35:S35"/>
    <mergeCell ref="T35:V35"/>
    <mergeCell ref="A7:A13"/>
    <mergeCell ref="B9:C9"/>
    <mergeCell ref="D20:W20"/>
    <mergeCell ref="D11:W11"/>
    <mergeCell ref="D13:W13"/>
    <mergeCell ref="D9:W9"/>
    <mergeCell ref="Q12:S12"/>
    <mergeCell ref="T12:V12"/>
    <mergeCell ref="Q19:S19"/>
    <mergeCell ref="T19:V19"/>
    <mergeCell ref="D18:W18"/>
    <mergeCell ref="B19:B20"/>
    <mergeCell ref="A14:A20"/>
    <mergeCell ref="B16:C16"/>
    <mergeCell ref="D27:W27"/>
    <mergeCell ref="B28:B29"/>
    <mergeCell ref="D29:W29"/>
    <mergeCell ref="N7:W7"/>
    <mergeCell ref="N14:W14"/>
    <mergeCell ref="D16:W16"/>
    <mergeCell ref="D17:W17"/>
    <mergeCell ref="N28:P28"/>
    <mergeCell ref="Q28:S28"/>
    <mergeCell ref="T28:V28"/>
    <mergeCell ref="N23:W23"/>
    <mergeCell ref="D28:M28"/>
    <mergeCell ref="Q51:S51"/>
    <mergeCell ref="T51:V51"/>
    <mergeCell ref="A2:V2"/>
    <mergeCell ref="N12:P12"/>
    <mergeCell ref="D12:M12"/>
    <mergeCell ref="D19:M19"/>
    <mergeCell ref="N19:P19"/>
    <mergeCell ref="B10:B11"/>
    <mergeCell ref="B17:B18"/>
    <mergeCell ref="B12:B13"/>
    <mergeCell ref="D10:W10"/>
    <mergeCell ref="A23:A29"/>
    <mergeCell ref="B25:C25"/>
    <mergeCell ref="D25:W25"/>
    <mergeCell ref="B26:B27"/>
    <mergeCell ref="D26:W26"/>
  </mergeCells>
  <phoneticPr fontId="36"/>
  <conditionalFormatting sqref="Y1:Y2">
    <cfRule type="cellIs" dxfId="3" priority="1" stopIfTrue="1" operator="equal">
      <formula>"未入力あり"</formula>
    </cfRule>
  </conditionalFormatting>
  <conditionalFormatting sqref="Y6 Y8 Y13 Y15 Y20:Y22 Y24 Y29 Y31 Y36:Y38 Y40 Y45 Y47 Y52:Y1048576">
    <cfRule type="cellIs" dxfId="2" priority="19" stopIfTrue="1" operator="equal">
      <formula>"未入力あり"</formula>
    </cfRule>
  </conditionalFormatting>
  <dataValidations xWindow="809" yWindow="657" count="8">
    <dataValidation allowBlank="1" showInputMessage="1" showErrorMessage="1" prompt="表紙の病院名をコピー" sqref="M5:V5" xr:uid="{00000000-0002-0000-1200-000000000000}"/>
    <dataValidation type="custom" imeMode="disabled" allowBlank="1" showInputMessage="1" showErrorMessage="1" error="半角で入力してください" prompt="電話番号はハイフン「-」を含め、半角で入力_x000a_XXX-XXXX-XXXX" sqref="D52:W52 D29:W29 D36:W36 D45:W45 D13:W13 D20:W20 D12:M12 D19:M19 D28:M28 D35:M35 D44:M44 D51:M51" xr:uid="{00000000-0002-0000-1200-000001000000}">
      <formula1>LEN(D12)=LENB(D12)</formula1>
    </dataValidation>
    <dataValidation type="list" allowBlank="1" showInputMessage="1" showErrorMessage="1" sqref="N14:W14 N7:W7" xr:uid="{00000000-0002-0000-1200-000002000000}">
      <formula1>"臨床試験（治験を除く）専用の窓口がある,相談支援センターが窓口となっている,担当している診療科が窓口となっている,窓口はない"</formula1>
    </dataValidation>
    <dataValidation type="list" allowBlank="1" showInputMessage="1" showErrorMessage="1" sqref="N39:W39 N46:W46" xr:uid="{00000000-0002-0000-1200-000003000000}">
      <formula1>"治験専用の窓口がある,相談支援センターが窓口となっている,担当している診療科が窓口となっている,窓口はない"</formula1>
    </dataValidation>
    <dataValidation type="custom" imeMode="disabled" allowBlank="1" showInputMessage="1" showErrorMessage="1" error="半角で入力してください" prompt="アドレスは、手入力せずにホームページからコピーしてください" sqref="D11:W11 D43:W43 D18:W18 D50:W50 D27:W27 D34:W34" xr:uid="{00000000-0002-0000-1200-000004000000}">
      <formula1>LEN(D11)=LENB(D11)</formula1>
    </dataValidation>
    <dataValidation type="list" allowBlank="1" showInputMessage="1" showErrorMessage="1" sqref="N30:W30 N23:W23" xr:uid="{00000000-0002-0000-1200-000005000000}">
      <formula1>"臨床試験以外の小児がんに関する臨床研究専用の窓口がある,相談支援センターが窓口となっている,担当している診療科が窓口となっている,窓口はない"</formula1>
    </dataValidation>
    <dataValidation allowBlank="1" showInputMessage="1" showErrorMessage="1" prompt="表紙の病院名を反映" sqref="E4:W4" xr:uid="{00000000-0002-0000-1200-000006000000}"/>
    <dataValidation imeMode="disabled" allowBlank="1" showInputMessage="1" showErrorMessage="1" prompt="内線番号を半角で入力" sqref="Q12:W12 Q19:W19 Q28:W28 Q35:W35 Q44:W44 Q51:W51" xr:uid="{00000000-0002-0000-1200-000007000000}"/>
  </dataValidations>
  <hyperlinks>
    <hyperlink ref="D11" r:id="rId1" xr:uid="{C48488F4-7DA5-44A9-B9FA-13C1C32A9218}"/>
    <hyperlink ref="D18" r:id="rId2" xr:uid="{3A7B5C55-A017-43DB-9F6A-BC2DD4D333EE}"/>
    <hyperlink ref="D27" r:id="rId3" xr:uid="{76D63993-7FC8-4C7A-8DBD-5CE9487604EE}"/>
    <hyperlink ref="D34" r:id="rId4" xr:uid="{895588E0-13EC-4C9A-BE4D-34462E8BE118}"/>
    <hyperlink ref="D43" r:id="rId5" xr:uid="{F71ACE4D-96E7-4D5B-9D49-073F38CB577F}"/>
    <hyperlink ref="D50" r:id="rId6" xr:uid="{786FC53C-6EF2-413C-9272-4827969403D4}"/>
  </hyperlinks>
  <printOptions horizontalCentered="1"/>
  <pageMargins left="0.39370078740157483" right="0.39370078740157483" top="0.59055118110236227" bottom="0.59055118110236227" header="0.31496062992125984" footer="0.27559055118110237"/>
  <pageSetup paperSize="9" scale="60" fitToHeight="0" orientation="portrait" r:id="rId7"/>
  <headerFooter scaleWithDoc="0" alignWithMargins="0">
    <oddFooter>&amp;C&amp;P/&amp;N&amp;R&amp;A</oddFooter>
    <firstFooter>&amp;C1/2</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S50"/>
  <sheetViews>
    <sheetView view="pageBreakPreview" zoomScaleNormal="100" zoomScaleSheetLayoutView="100" workbookViewId="0">
      <selection activeCell="G10" sqref="G10"/>
    </sheetView>
  </sheetViews>
  <sheetFormatPr defaultColWidth="9" defaultRowHeight="13.5" x14ac:dyDescent="0.15"/>
  <cols>
    <col min="1" max="4" width="6.625" customWidth="1"/>
    <col min="5" max="5" width="15.625" customWidth="1"/>
    <col min="6" max="14" width="6.625" customWidth="1"/>
    <col min="15" max="15" width="9" customWidth="1"/>
    <col min="16" max="16" width="1" customWidth="1"/>
    <col min="17" max="17" width="12.75" hidden="1" customWidth="1"/>
    <col min="18" max="18" width="2.625" customWidth="1"/>
    <col min="19" max="19" width="80.625" style="119" customWidth="1"/>
  </cols>
  <sheetData>
    <row r="1" spans="1:19" ht="20.100000000000001" customHeight="1" thickBot="1" x14ac:dyDescent="0.2">
      <c r="A1" s="1559" t="s">
        <v>841</v>
      </c>
      <c r="B1" s="1559"/>
      <c r="C1" s="1559"/>
      <c r="D1" s="1559"/>
      <c r="E1" s="1559"/>
      <c r="F1" s="1559"/>
      <c r="G1" s="1559"/>
      <c r="H1" s="1559"/>
      <c r="I1" s="1559"/>
      <c r="J1" s="1559"/>
      <c r="K1" s="1559"/>
      <c r="L1" s="1559"/>
      <c r="M1" s="1559"/>
      <c r="N1" s="1559"/>
      <c r="O1" s="1559"/>
      <c r="R1" s="577"/>
    </row>
    <row r="2" spans="1:19" ht="24.95" customHeight="1" thickTop="1" thickBot="1" x14ac:dyDescent="0.2">
      <c r="A2" s="977" t="s">
        <v>945</v>
      </c>
      <c r="B2" s="977"/>
      <c r="C2" s="977"/>
      <c r="D2" s="977"/>
      <c r="E2" s="977"/>
      <c r="F2" s="977"/>
      <c r="G2" s="977"/>
      <c r="H2" s="977"/>
      <c r="I2" s="977"/>
      <c r="J2" s="977"/>
      <c r="K2" s="977"/>
      <c r="L2" s="977"/>
      <c r="M2" s="977"/>
      <c r="N2" s="977"/>
      <c r="O2" s="116" t="str">
        <f>IF(COUNTIF(Q7:Q42,"×")=0,"入力済","未入力あり")</f>
        <v>入力済</v>
      </c>
      <c r="Q2" s="431"/>
      <c r="R2" s="577"/>
    </row>
    <row r="3" spans="1:19" ht="5.0999999999999996" customHeight="1" thickTop="1" x14ac:dyDescent="0.15">
      <c r="Q3" s="431"/>
    </row>
    <row r="4" spans="1:19" ht="20.100000000000001" customHeight="1" x14ac:dyDescent="0.15">
      <c r="G4" s="120" t="s">
        <v>293</v>
      </c>
      <c r="H4" s="1561" t="str">
        <f>表紙!E3</f>
        <v>大阪母子医療センター</v>
      </c>
      <c r="I4" s="1562"/>
      <c r="J4" s="1562"/>
      <c r="K4" s="1562"/>
      <c r="L4" s="1562"/>
      <c r="M4" s="1562"/>
      <c r="N4" s="1562"/>
      <c r="O4" s="1563"/>
      <c r="Q4" s="431"/>
      <c r="S4" s="122" t="s">
        <v>186</v>
      </c>
    </row>
    <row r="5" spans="1:19" ht="20.100000000000001" customHeight="1" x14ac:dyDescent="0.15">
      <c r="G5" s="120" t="s">
        <v>1197</v>
      </c>
      <c r="H5" s="1560" t="s">
        <v>1198</v>
      </c>
      <c r="I5" s="1560"/>
      <c r="J5" s="1560"/>
      <c r="K5" s="1560"/>
      <c r="L5" s="1560"/>
      <c r="M5" s="1560"/>
      <c r="N5" s="1560"/>
      <c r="O5" s="1560"/>
      <c r="Q5" s="431"/>
      <c r="S5" s="148"/>
    </row>
    <row r="6" spans="1:19" ht="39.950000000000003" customHeight="1" thickBot="1" x14ac:dyDescent="0.2">
      <c r="A6" s="805" t="s">
        <v>842</v>
      </c>
      <c r="B6" s="805"/>
      <c r="C6" s="805"/>
      <c r="D6" s="805"/>
      <c r="E6" s="805"/>
      <c r="F6" s="805"/>
      <c r="G6" s="805"/>
      <c r="H6" s="805"/>
      <c r="I6" s="805"/>
      <c r="J6" s="805"/>
      <c r="K6" s="805"/>
      <c r="L6" s="805"/>
      <c r="M6" s="805"/>
      <c r="N6" s="805"/>
      <c r="O6" s="805"/>
      <c r="Q6" s="431"/>
      <c r="S6" s="148"/>
    </row>
    <row r="7" spans="1:19" s="484" customFormat="1" ht="15" customHeight="1" thickBot="1" x14ac:dyDescent="0.2">
      <c r="B7" s="484" t="s">
        <v>843</v>
      </c>
      <c r="F7" s="714"/>
      <c r="G7" s="29" t="s">
        <v>1240</v>
      </c>
      <c r="H7" s="479" t="s">
        <v>333</v>
      </c>
      <c r="I7" s="715"/>
      <c r="J7" s="642"/>
      <c r="K7" s="642"/>
      <c r="Q7" s="493" t="str">
        <f>IF(G7&lt;&gt;"","○","×")</f>
        <v>○</v>
      </c>
      <c r="S7" s="148"/>
    </row>
    <row r="8" spans="1:19" s="484" customFormat="1" ht="15" customHeight="1" thickBot="1" x14ac:dyDescent="0.2">
      <c r="B8" s="484" t="s">
        <v>844</v>
      </c>
      <c r="F8" s="714"/>
      <c r="G8" s="29" t="s">
        <v>1241</v>
      </c>
      <c r="H8" s="479" t="s">
        <v>333</v>
      </c>
      <c r="I8" s="715"/>
      <c r="J8" s="642"/>
      <c r="K8" s="642"/>
      <c r="Q8" s="493" t="str">
        <f>IF(G8&lt;&gt;"","○","×")</f>
        <v>○</v>
      </c>
      <c r="S8" s="148"/>
    </row>
    <row r="9" spans="1:19" s="484" customFormat="1" ht="15" customHeight="1" thickBot="1" x14ac:dyDescent="0.2">
      <c r="B9" s="484" t="s">
        <v>845</v>
      </c>
      <c r="F9" s="714"/>
      <c r="G9" s="29" t="s">
        <v>1241</v>
      </c>
      <c r="H9" s="479" t="s">
        <v>333</v>
      </c>
      <c r="I9" s="715"/>
      <c r="J9" s="642"/>
      <c r="K9" s="642"/>
      <c r="Q9" s="493" t="str">
        <f>IF(G9&lt;&gt;"","○","×")</f>
        <v>○</v>
      </c>
      <c r="S9" s="148"/>
    </row>
    <row r="10" spans="1:19" s="484" customFormat="1" ht="15" customHeight="1" thickBot="1" x14ac:dyDescent="0.2">
      <c r="B10" s="484" t="s">
        <v>846</v>
      </c>
      <c r="F10" s="714"/>
      <c r="G10" s="564"/>
      <c r="H10" s="479"/>
      <c r="I10" s="715"/>
      <c r="J10" s="642"/>
      <c r="K10" s="642"/>
      <c r="S10" s="148"/>
    </row>
    <row r="11" spans="1:19" s="484" customFormat="1" ht="15" customHeight="1" thickBot="1" x14ac:dyDescent="0.2">
      <c r="F11" s="714"/>
      <c r="G11" s="820" t="s">
        <v>1242</v>
      </c>
      <c r="H11" s="1547"/>
      <c r="I11" s="1547"/>
      <c r="J11" s="1547"/>
      <c r="K11" s="1547"/>
      <c r="L11" s="1547"/>
      <c r="M11" s="1547"/>
      <c r="N11" s="1547"/>
      <c r="O11" s="1548"/>
      <c r="Q11" s="484" t="str">
        <f>IF(AND(G9="はい",G11=""),"×","〇")</f>
        <v>〇</v>
      </c>
      <c r="S11" s="148"/>
    </row>
    <row r="12" spans="1:19" s="484" customFormat="1" ht="15" customHeight="1" thickBot="1" x14ac:dyDescent="0.2">
      <c r="B12" s="484" t="s">
        <v>847</v>
      </c>
      <c r="F12" s="714"/>
      <c r="G12" s="42" t="s">
        <v>1240</v>
      </c>
      <c r="H12" s="479" t="s">
        <v>333</v>
      </c>
      <c r="I12" s="715"/>
      <c r="J12" s="642"/>
      <c r="K12" s="642"/>
      <c r="Q12" s="493" t="str">
        <f>IF(G12&lt;&gt;"","○","×")</f>
        <v>○</v>
      </c>
      <c r="S12" s="148"/>
    </row>
    <row r="13" spans="1:19" s="484" customFormat="1" ht="15" customHeight="1" thickBot="1" x14ac:dyDescent="0.2">
      <c r="B13" s="484" t="s">
        <v>848</v>
      </c>
      <c r="F13" s="714"/>
      <c r="G13" s="43" t="s">
        <v>1240</v>
      </c>
      <c r="H13" s="479" t="s">
        <v>333</v>
      </c>
      <c r="I13" s="715"/>
      <c r="J13" s="642"/>
      <c r="K13" s="642"/>
      <c r="Q13" s="493" t="str">
        <f>IF(G13&lt;&gt;"","○","×")</f>
        <v>○</v>
      </c>
      <c r="S13" s="148"/>
    </row>
    <row r="14" spans="1:19" s="484" customFormat="1" ht="15" customHeight="1" thickBot="1" x14ac:dyDescent="0.2">
      <c r="B14" s="484" t="s">
        <v>849</v>
      </c>
      <c r="F14" s="714"/>
      <c r="G14" s="1549"/>
      <c r="H14" s="1550"/>
      <c r="I14" s="1550"/>
      <c r="J14" s="1550"/>
      <c r="K14" s="1550"/>
      <c r="L14" s="1550"/>
      <c r="M14" s="1550"/>
      <c r="N14" s="1550"/>
      <c r="O14" s="1551"/>
      <c r="Q14" s="484" t="str">
        <f>IF(AND(G13="はい",G14=""),"×","〇")</f>
        <v>〇</v>
      </c>
      <c r="S14" s="148"/>
    </row>
    <row r="15" spans="1:19" s="496" customFormat="1" ht="30" customHeight="1" x14ac:dyDescent="0.15">
      <c r="A15" s="1546" t="s">
        <v>850</v>
      </c>
      <c r="B15" s="1546"/>
      <c r="C15" s="1546"/>
      <c r="D15" s="1546"/>
      <c r="E15" s="1546"/>
      <c r="F15" s="1546"/>
      <c r="G15" s="1546"/>
      <c r="H15" s="1546"/>
      <c r="I15" s="1546"/>
      <c r="J15" s="1546"/>
      <c r="K15" s="1546"/>
      <c r="L15" s="1546"/>
      <c r="M15" s="1546"/>
      <c r="N15" s="1546"/>
      <c r="O15" s="1546"/>
      <c r="S15" s="148"/>
    </row>
    <row r="16" spans="1:19" s="484" customFormat="1" x14ac:dyDescent="0.15">
      <c r="A16" s="716" t="s">
        <v>851</v>
      </c>
      <c r="B16" s="717"/>
      <c r="C16" s="717"/>
      <c r="D16" s="717"/>
      <c r="E16" s="717"/>
      <c r="F16" s="717"/>
      <c r="G16" s="717"/>
      <c r="H16" s="717"/>
      <c r="I16" s="717"/>
      <c r="J16" s="717"/>
      <c r="K16" s="717"/>
      <c r="N16" s="496"/>
      <c r="S16" s="148"/>
    </row>
    <row r="17" spans="1:19" s="484" customFormat="1" ht="12" customHeight="1" x14ac:dyDescent="0.15">
      <c r="A17" s="1564" t="s">
        <v>852</v>
      </c>
      <c r="B17" s="1564"/>
      <c r="C17" s="1564"/>
      <c r="D17" s="1565" t="s">
        <v>853</v>
      </c>
      <c r="E17" s="1565"/>
      <c r="F17" s="1565"/>
      <c r="G17" s="1555" t="s">
        <v>854</v>
      </c>
      <c r="H17" s="1556"/>
      <c r="I17" s="1556"/>
      <c r="J17" s="1556"/>
      <c r="K17" s="1556"/>
      <c r="L17" s="1556"/>
      <c r="M17" s="1556"/>
      <c r="N17" s="1556"/>
      <c r="O17" s="1557"/>
      <c r="S17" s="148"/>
    </row>
    <row r="18" spans="1:19" s="484" customFormat="1" ht="30" customHeight="1" thickBot="1" x14ac:dyDescent="0.2">
      <c r="A18" s="718" t="s">
        <v>855</v>
      </c>
      <c r="B18" s="1566" t="s">
        <v>856</v>
      </c>
      <c r="C18" s="1566"/>
      <c r="D18" s="1567" t="s">
        <v>857</v>
      </c>
      <c r="E18" s="1567"/>
      <c r="F18" s="1567"/>
      <c r="G18" s="1552" t="s">
        <v>858</v>
      </c>
      <c r="H18" s="1553"/>
      <c r="I18" s="1553"/>
      <c r="J18" s="1553"/>
      <c r="K18" s="1553"/>
      <c r="L18" s="1553"/>
      <c r="M18" s="1553"/>
      <c r="N18" s="1553"/>
      <c r="O18" s="1554"/>
      <c r="S18" s="148"/>
    </row>
    <row r="19" spans="1:19" s="484" customFormat="1" ht="30" customHeight="1" thickBot="1" x14ac:dyDescent="0.2">
      <c r="A19" s="719">
        <v>1</v>
      </c>
      <c r="B19" s="1558" t="s">
        <v>1243</v>
      </c>
      <c r="C19" s="1558"/>
      <c r="D19" s="1558" t="s">
        <v>1248</v>
      </c>
      <c r="E19" s="1558"/>
      <c r="F19" s="1558"/>
      <c r="G19" s="1076" t="s">
        <v>1253</v>
      </c>
      <c r="H19" s="1077"/>
      <c r="I19" s="1077"/>
      <c r="J19" s="1077"/>
      <c r="K19" s="1077"/>
      <c r="L19" s="1077"/>
      <c r="M19" s="1077"/>
      <c r="N19" s="1077"/>
      <c r="O19" s="1078"/>
      <c r="Q19" s="493" t="str">
        <f>IF(AND(B19&lt;&gt;"",G19&lt;&gt;"",D19&lt;&gt;""),"○","×")</f>
        <v>○</v>
      </c>
      <c r="S19" s="148"/>
    </row>
    <row r="20" spans="1:19" s="484" customFormat="1" ht="30" customHeight="1" thickBot="1" x14ac:dyDescent="0.2">
      <c r="A20" s="719">
        <v>2</v>
      </c>
      <c r="B20" s="1558" t="s">
        <v>1244</v>
      </c>
      <c r="C20" s="1558"/>
      <c r="D20" s="1558" t="s">
        <v>1249</v>
      </c>
      <c r="E20" s="1558"/>
      <c r="F20" s="1558"/>
      <c r="G20" s="1076" t="s">
        <v>1254</v>
      </c>
      <c r="H20" s="1077"/>
      <c r="I20" s="1077"/>
      <c r="J20" s="1077"/>
      <c r="K20" s="1077"/>
      <c r="L20" s="1077"/>
      <c r="M20" s="1077"/>
      <c r="N20" s="1077"/>
      <c r="O20" s="1078"/>
      <c r="S20" s="148"/>
    </row>
    <row r="21" spans="1:19" s="484" customFormat="1" ht="30" customHeight="1" thickBot="1" x14ac:dyDescent="0.2">
      <c r="A21" s="719">
        <v>3</v>
      </c>
      <c r="B21" s="1558" t="s">
        <v>1245</v>
      </c>
      <c r="C21" s="1558"/>
      <c r="D21" s="1558" t="s">
        <v>1250</v>
      </c>
      <c r="E21" s="1558"/>
      <c r="F21" s="1558"/>
      <c r="G21" s="1076" t="s">
        <v>1255</v>
      </c>
      <c r="H21" s="1077"/>
      <c r="I21" s="1077"/>
      <c r="J21" s="1077"/>
      <c r="K21" s="1077"/>
      <c r="L21" s="1077"/>
      <c r="M21" s="1077"/>
      <c r="N21" s="1077"/>
      <c r="O21" s="1078"/>
      <c r="S21" s="148"/>
    </row>
    <row r="22" spans="1:19" s="484" customFormat="1" ht="30" customHeight="1" thickBot="1" x14ac:dyDescent="0.2">
      <c r="A22" s="719">
        <v>4</v>
      </c>
      <c r="B22" s="1558" t="s">
        <v>1246</v>
      </c>
      <c r="C22" s="1558"/>
      <c r="D22" s="1558" t="s">
        <v>1251</v>
      </c>
      <c r="E22" s="1558"/>
      <c r="F22" s="1558"/>
      <c r="G22" s="1076" t="s">
        <v>1256</v>
      </c>
      <c r="H22" s="1077"/>
      <c r="I22" s="1077"/>
      <c r="J22" s="1077"/>
      <c r="K22" s="1077"/>
      <c r="L22" s="1077"/>
      <c r="M22" s="1077"/>
      <c r="N22" s="1077"/>
      <c r="O22" s="1078"/>
      <c r="S22" s="148"/>
    </row>
    <row r="23" spans="1:19" s="484" customFormat="1" ht="30" customHeight="1" thickBot="1" x14ac:dyDescent="0.2">
      <c r="A23" s="719">
        <v>5</v>
      </c>
      <c r="B23" s="1558" t="s">
        <v>1247</v>
      </c>
      <c r="C23" s="1558"/>
      <c r="D23" s="1558" t="s">
        <v>1252</v>
      </c>
      <c r="E23" s="1558"/>
      <c r="F23" s="1558"/>
      <c r="G23" s="1076" t="s">
        <v>1257</v>
      </c>
      <c r="H23" s="1077"/>
      <c r="I23" s="1077"/>
      <c r="J23" s="1077"/>
      <c r="K23" s="1077"/>
      <c r="L23" s="1077"/>
      <c r="M23" s="1077"/>
      <c r="N23" s="1077"/>
      <c r="O23" s="1078"/>
      <c r="S23" s="148"/>
    </row>
    <row r="24" spans="1:19" s="484" customFormat="1" ht="20.100000000000001" customHeight="1" thickBot="1" x14ac:dyDescent="0.2">
      <c r="A24" s="458" t="s">
        <v>859</v>
      </c>
      <c r="B24" s="720"/>
      <c r="C24" s="720"/>
      <c r="D24" s="720"/>
      <c r="E24" s="720"/>
      <c r="F24" s="720"/>
      <c r="G24" s="720"/>
      <c r="H24" s="720"/>
      <c r="I24" s="720"/>
      <c r="J24" s="720"/>
      <c r="K24" s="720"/>
      <c r="M24" s="496"/>
      <c r="N24" s="496"/>
      <c r="S24" s="148"/>
    </row>
    <row r="25" spans="1:19" s="484" customFormat="1" ht="20.100000000000001" customHeight="1" thickBot="1" x14ac:dyDescent="0.2">
      <c r="A25" s="719">
        <v>1</v>
      </c>
      <c r="B25" s="1076" t="s">
        <v>1258</v>
      </c>
      <c r="C25" s="1077"/>
      <c r="D25" s="1077"/>
      <c r="E25" s="1077"/>
      <c r="F25" s="1077"/>
      <c r="G25" s="1077"/>
      <c r="H25" s="1077"/>
      <c r="I25" s="1077"/>
      <c r="J25" s="1077"/>
      <c r="K25" s="1077"/>
      <c r="L25" s="1077"/>
      <c r="M25" s="1077"/>
      <c r="N25" s="1077"/>
      <c r="O25" s="1078"/>
      <c r="Q25" s="493" t="str">
        <f>IF(B25&lt;&gt;"","○","×")</f>
        <v>○</v>
      </c>
      <c r="S25" s="148"/>
    </row>
    <row r="26" spans="1:19" s="484" customFormat="1" ht="20.100000000000001" customHeight="1" thickBot="1" x14ac:dyDescent="0.2">
      <c r="A26" s="719">
        <v>2</v>
      </c>
      <c r="B26" s="1076" t="s">
        <v>1258</v>
      </c>
      <c r="C26" s="1077"/>
      <c r="D26" s="1077"/>
      <c r="E26" s="1077"/>
      <c r="F26" s="1077"/>
      <c r="G26" s="1077"/>
      <c r="H26" s="1077"/>
      <c r="I26" s="1077"/>
      <c r="J26" s="1077"/>
      <c r="K26" s="1077"/>
      <c r="L26" s="1077"/>
      <c r="M26" s="1077"/>
      <c r="N26" s="1077"/>
      <c r="O26" s="1078"/>
      <c r="S26" s="148"/>
    </row>
    <row r="27" spans="1:19" s="484" customFormat="1" ht="20.100000000000001" customHeight="1" thickBot="1" x14ac:dyDescent="0.2">
      <c r="A27" s="719">
        <v>3</v>
      </c>
      <c r="B27" s="1076" t="s">
        <v>1259</v>
      </c>
      <c r="C27" s="1077"/>
      <c r="D27" s="1077"/>
      <c r="E27" s="1077"/>
      <c r="F27" s="1077"/>
      <c r="G27" s="1077"/>
      <c r="H27" s="1077"/>
      <c r="I27" s="1077"/>
      <c r="J27" s="1077"/>
      <c r="K27" s="1077"/>
      <c r="L27" s="1077"/>
      <c r="M27" s="1077"/>
      <c r="N27" s="1077"/>
      <c r="O27" s="1078"/>
      <c r="S27" s="158"/>
    </row>
    <row r="28" spans="1:19" s="484" customFormat="1" ht="20.100000000000001" customHeight="1" thickBot="1" x14ac:dyDescent="0.2">
      <c r="A28" s="719">
        <v>4</v>
      </c>
      <c r="B28" s="1076" t="s">
        <v>1260</v>
      </c>
      <c r="C28" s="1077"/>
      <c r="D28" s="1077"/>
      <c r="E28" s="1077"/>
      <c r="F28" s="1077"/>
      <c r="G28" s="1077"/>
      <c r="H28" s="1077"/>
      <c r="I28" s="1077"/>
      <c r="J28" s="1077"/>
      <c r="K28" s="1077"/>
      <c r="L28" s="1077"/>
      <c r="M28" s="1077"/>
      <c r="N28" s="1077"/>
      <c r="O28" s="1078"/>
      <c r="S28" s="158"/>
    </row>
    <row r="29" spans="1:19" s="484" customFormat="1" ht="20.100000000000001" customHeight="1" thickBot="1" x14ac:dyDescent="0.2">
      <c r="A29" s="719">
        <v>5</v>
      </c>
      <c r="B29" s="1076" t="s">
        <v>1260</v>
      </c>
      <c r="C29" s="1077"/>
      <c r="D29" s="1077"/>
      <c r="E29" s="1077"/>
      <c r="F29" s="1077"/>
      <c r="G29" s="1077"/>
      <c r="H29" s="1077"/>
      <c r="I29" s="1077"/>
      <c r="J29" s="1077"/>
      <c r="K29" s="1077"/>
      <c r="L29" s="1077"/>
      <c r="M29" s="1077"/>
      <c r="N29" s="1077"/>
      <c r="O29" s="1078"/>
      <c r="S29" s="158"/>
    </row>
    <row r="30" spans="1:19" ht="20.100000000000001" customHeight="1" thickBot="1" x14ac:dyDescent="0.2">
      <c r="A30" s="486" t="s">
        <v>860</v>
      </c>
      <c r="B30" s="479"/>
      <c r="C30" s="479"/>
      <c r="D30" s="479"/>
      <c r="E30" s="479"/>
      <c r="F30" s="479"/>
      <c r="G30" s="479"/>
      <c r="H30" s="193"/>
      <c r="I30" s="193"/>
      <c r="J30" s="193"/>
      <c r="K30" s="193"/>
      <c r="L30" s="193"/>
      <c r="S30" s="148"/>
    </row>
    <row r="31" spans="1:19" ht="20.100000000000001" customHeight="1" thickBot="1" x14ac:dyDescent="0.2">
      <c r="A31" s="487" t="s">
        <v>614</v>
      </c>
      <c r="B31" s="483"/>
      <c r="C31" s="479"/>
      <c r="E31" s="9" t="s">
        <v>787</v>
      </c>
      <c r="F31" s="483" t="s">
        <v>615</v>
      </c>
      <c r="G31" s="479"/>
      <c r="H31" s="193"/>
      <c r="I31" s="193"/>
      <c r="J31" s="193"/>
      <c r="K31" s="193"/>
      <c r="L31" s="193"/>
      <c r="Q31" s="493" t="str">
        <f>IF(E31&lt;&gt;"","○","×")</f>
        <v>○</v>
      </c>
      <c r="S31" s="148"/>
    </row>
    <row r="32" spans="1:19" ht="20.100000000000001" customHeight="1" thickBot="1" x14ac:dyDescent="0.2">
      <c r="A32" s="487" t="s">
        <v>616</v>
      </c>
      <c r="B32" s="479"/>
      <c r="E32" s="9"/>
      <c r="F32" s="483" t="s">
        <v>617</v>
      </c>
      <c r="G32" s="479"/>
      <c r="H32" s="193"/>
      <c r="I32" s="193"/>
      <c r="J32" s="193"/>
      <c r="K32" s="193"/>
      <c r="L32" s="193"/>
      <c r="Q32" t="str">
        <f>IF(AND(E31="あり",E32=""),"×","〇")</f>
        <v>〇</v>
      </c>
      <c r="S32" s="148"/>
    </row>
    <row r="33" spans="1:19" ht="20.100000000000001" customHeight="1" thickBot="1" x14ac:dyDescent="0.2">
      <c r="A33" s="488" t="s">
        <v>618</v>
      </c>
      <c r="B33" s="479"/>
      <c r="C33" s="479"/>
      <c r="D33" s="479"/>
      <c r="E33" s="479"/>
      <c r="F33" s="479"/>
      <c r="G33" s="1052"/>
      <c r="H33" s="1053"/>
      <c r="I33" s="1053"/>
      <c r="J33" s="1053"/>
      <c r="K33" s="1053"/>
      <c r="L33" s="1054"/>
      <c r="S33" s="148"/>
    </row>
    <row r="34" spans="1:19" ht="5.0999999999999996" customHeight="1" thickBot="1" x14ac:dyDescent="0.2">
      <c r="A34" s="193"/>
      <c r="B34" s="193"/>
      <c r="C34" s="193"/>
      <c r="D34" s="193"/>
      <c r="E34" s="193"/>
      <c r="F34" s="193"/>
      <c r="G34" s="193"/>
      <c r="H34" s="193"/>
      <c r="I34" s="193"/>
      <c r="J34" s="193"/>
      <c r="K34" s="193"/>
      <c r="L34" s="193"/>
      <c r="M34" s="193"/>
      <c r="N34" s="193"/>
      <c r="O34" s="193"/>
      <c r="S34" s="148"/>
    </row>
    <row r="35" spans="1:19" ht="24" customHeight="1" x14ac:dyDescent="0.15">
      <c r="A35" s="1537" t="s">
        <v>1378</v>
      </c>
      <c r="B35" s="1538"/>
      <c r="C35" s="1538"/>
      <c r="D35" s="1538"/>
      <c r="E35" s="1538"/>
      <c r="F35" s="1538"/>
      <c r="G35" s="1538"/>
      <c r="H35" s="1538"/>
      <c r="I35" s="1538"/>
      <c r="J35" s="1538"/>
      <c r="K35" s="1538"/>
      <c r="L35" s="1538"/>
      <c r="M35" s="1538"/>
      <c r="N35" s="1538"/>
      <c r="O35" s="1539"/>
      <c r="S35" s="148"/>
    </row>
    <row r="36" spans="1:19" ht="24" customHeight="1" x14ac:dyDescent="0.15">
      <c r="A36" s="1540"/>
      <c r="B36" s="1541"/>
      <c r="C36" s="1541"/>
      <c r="D36" s="1541"/>
      <c r="E36" s="1541"/>
      <c r="F36" s="1541"/>
      <c r="G36" s="1541"/>
      <c r="H36" s="1541"/>
      <c r="I36" s="1541"/>
      <c r="J36" s="1541"/>
      <c r="K36" s="1541"/>
      <c r="L36" s="1541"/>
      <c r="M36" s="1541"/>
      <c r="N36" s="1541"/>
      <c r="O36" s="1542"/>
      <c r="S36" s="148"/>
    </row>
    <row r="37" spans="1:19" ht="24" customHeight="1" x14ac:dyDescent="0.15">
      <c r="A37" s="1540"/>
      <c r="B37" s="1541"/>
      <c r="C37" s="1541"/>
      <c r="D37" s="1541"/>
      <c r="E37" s="1541"/>
      <c r="F37" s="1541"/>
      <c r="G37" s="1541"/>
      <c r="H37" s="1541"/>
      <c r="I37" s="1541"/>
      <c r="J37" s="1541"/>
      <c r="K37" s="1541"/>
      <c r="L37" s="1541"/>
      <c r="M37" s="1541"/>
      <c r="N37" s="1541"/>
      <c r="O37" s="1542"/>
      <c r="S37" s="148"/>
    </row>
    <row r="38" spans="1:19" ht="24" customHeight="1" x14ac:dyDescent="0.15">
      <c r="A38" s="1540"/>
      <c r="B38" s="1541"/>
      <c r="C38" s="1541"/>
      <c r="D38" s="1541"/>
      <c r="E38" s="1541"/>
      <c r="F38" s="1541"/>
      <c r="G38" s="1541"/>
      <c r="H38" s="1541"/>
      <c r="I38" s="1541"/>
      <c r="J38" s="1541"/>
      <c r="K38" s="1541"/>
      <c r="L38" s="1541"/>
      <c r="M38" s="1541"/>
      <c r="N38" s="1541"/>
      <c r="O38" s="1542"/>
      <c r="S38" s="148"/>
    </row>
    <row r="39" spans="1:19" ht="24" customHeight="1" x14ac:dyDescent="0.15">
      <c r="A39" s="1540"/>
      <c r="B39" s="1541"/>
      <c r="C39" s="1541"/>
      <c r="D39" s="1541"/>
      <c r="E39" s="1541"/>
      <c r="F39" s="1541"/>
      <c r="G39" s="1541"/>
      <c r="H39" s="1541"/>
      <c r="I39" s="1541"/>
      <c r="J39" s="1541"/>
      <c r="K39" s="1541"/>
      <c r="L39" s="1541"/>
      <c r="M39" s="1541"/>
      <c r="N39" s="1541"/>
      <c r="O39" s="1542"/>
      <c r="S39" s="148"/>
    </row>
    <row r="40" spans="1:19" ht="24" customHeight="1" x14ac:dyDescent="0.15">
      <c r="A40" s="1540"/>
      <c r="B40" s="1541"/>
      <c r="C40" s="1541"/>
      <c r="D40" s="1541"/>
      <c r="E40" s="1541"/>
      <c r="F40" s="1541"/>
      <c r="G40" s="1541"/>
      <c r="H40" s="1541"/>
      <c r="I40" s="1541"/>
      <c r="J40" s="1541"/>
      <c r="K40" s="1541"/>
      <c r="L40" s="1541"/>
      <c r="M40" s="1541"/>
      <c r="N40" s="1541"/>
      <c r="O40" s="1542"/>
      <c r="S40" s="148"/>
    </row>
    <row r="41" spans="1:19" ht="24" customHeight="1" x14ac:dyDescent="0.15">
      <c r="A41" s="1540"/>
      <c r="B41" s="1541"/>
      <c r="C41" s="1541"/>
      <c r="D41" s="1541"/>
      <c r="E41" s="1541"/>
      <c r="F41" s="1541"/>
      <c r="G41" s="1541"/>
      <c r="H41" s="1541"/>
      <c r="I41" s="1541"/>
      <c r="J41" s="1541"/>
      <c r="K41" s="1541"/>
      <c r="L41" s="1541"/>
      <c r="M41" s="1541"/>
      <c r="N41" s="1541"/>
      <c r="O41" s="1542"/>
      <c r="S41" s="148"/>
    </row>
    <row r="42" spans="1:19" ht="24" customHeight="1" x14ac:dyDescent="0.15">
      <c r="A42" s="1540"/>
      <c r="B42" s="1541"/>
      <c r="C42" s="1541"/>
      <c r="D42" s="1541"/>
      <c r="E42" s="1541"/>
      <c r="F42" s="1541"/>
      <c r="G42" s="1541"/>
      <c r="H42" s="1541"/>
      <c r="I42" s="1541"/>
      <c r="J42" s="1541"/>
      <c r="K42" s="1541"/>
      <c r="L42" s="1541"/>
      <c r="M42" s="1541"/>
      <c r="N42" s="1541"/>
      <c r="O42" s="1542"/>
      <c r="S42" s="148"/>
    </row>
    <row r="43" spans="1:19" ht="24" customHeight="1" x14ac:dyDescent="0.15">
      <c r="A43" s="1540"/>
      <c r="B43" s="1541"/>
      <c r="C43" s="1541"/>
      <c r="D43" s="1541"/>
      <c r="E43" s="1541"/>
      <c r="F43" s="1541"/>
      <c r="G43" s="1541"/>
      <c r="H43" s="1541"/>
      <c r="I43" s="1541"/>
      <c r="J43" s="1541"/>
      <c r="K43" s="1541"/>
      <c r="L43" s="1541"/>
      <c r="M43" s="1541"/>
      <c r="N43" s="1541"/>
      <c r="O43" s="1542"/>
      <c r="S43" s="148"/>
    </row>
    <row r="44" spans="1:19" ht="24" customHeight="1" x14ac:dyDescent="0.15">
      <c r="A44" s="1540"/>
      <c r="B44" s="1541"/>
      <c r="C44" s="1541"/>
      <c r="D44" s="1541"/>
      <c r="E44" s="1541"/>
      <c r="F44" s="1541"/>
      <c r="G44" s="1541"/>
      <c r="H44" s="1541"/>
      <c r="I44" s="1541"/>
      <c r="J44" s="1541"/>
      <c r="K44" s="1541"/>
      <c r="L44" s="1541"/>
      <c r="M44" s="1541"/>
      <c r="N44" s="1541"/>
      <c r="O44" s="1542"/>
      <c r="S44" s="148"/>
    </row>
    <row r="45" spans="1:19" ht="24" customHeight="1" x14ac:dyDescent="0.15">
      <c r="A45" s="1540"/>
      <c r="B45" s="1541"/>
      <c r="C45" s="1541"/>
      <c r="D45" s="1541"/>
      <c r="E45" s="1541"/>
      <c r="F45" s="1541"/>
      <c r="G45" s="1541"/>
      <c r="H45" s="1541"/>
      <c r="I45" s="1541"/>
      <c r="J45" s="1541"/>
      <c r="K45" s="1541"/>
      <c r="L45" s="1541"/>
      <c r="M45" s="1541"/>
      <c r="N45" s="1541"/>
      <c r="O45" s="1542"/>
      <c r="S45" s="148"/>
    </row>
    <row r="46" spans="1:19" ht="24" customHeight="1" x14ac:dyDescent="0.15">
      <c r="A46" s="1540"/>
      <c r="B46" s="1541"/>
      <c r="C46" s="1541"/>
      <c r="D46" s="1541"/>
      <c r="E46" s="1541"/>
      <c r="F46" s="1541"/>
      <c r="G46" s="1541"/>
      <c r="H46" s="1541"/>
      <c r="I46" s="1541"/>
      <c r="J46" s="1541"/>
      <c r="K46" s="1541"/>
      <c r="L46" s="1541"/>
      <c r="M46" s="1541"/>
      <c r="N46" s="1541"/>
      <c r="O46" s="1542"/>
      <c r="S46" s="148"/>
    </row>
    <row r="47" spans="1:19" ht="24" customHeight="1" x14ac:dyDescent="0.15">
      <c r="A47" s="1540"/>
      <c r="B47" s="1541"/>
      <c r="C47" s="1541"/>
      <c r="D47" s="1541"/>
      <c r="E47" s="1541"/>
      <c r="F47" s="1541"/>
      <c r="G47" s="1541"/>
      <c r="H47" s="1541"/>
      <c r="I47" s="1541"/>
      <c r="J47" s="1541"/>
      <c r="K47" s="1541"/>
      <c r="L47" s="1541"/>
      <c r="M47" s="1541"/>
      <c r="N47" s="1541"/>
      <c r="O47" s="1542"/>
      <c r="S47" s="148"/>
    </row>
    <row r="48" spans="1:19" ht="16.5" customHeight="1" x14ac:dyDescent="0.15">
      <c r="A48" s="1540"/>
      <c r="B48" s="1541"/>
      <c r="C48" s="1541"/>
      <c r="D48" s="1541"/>
      <c r="E48" s="1541"/>
      <c r="F48" s="1541"/>
      <c r="G48" s="1541"/>
      <c r="H48" s="1541"/>
      <c r="I48" s="1541"/>
      <c r="J48" s="1541"/>
      <c r="K48" s="1541"/>
      <c r="L48" s="1541"/>
      <c r="M48" s="1541"/>
      <c r="N48" s="1541"/>
      <c r="O48" s="1542"/>
      <c r="S48" s="148"/>
    </row>
    <row r="49" spans="1:19" ht="16.5" customHeight="1" thickBot="1" x14ac:dyDescent="0.2">
      <c r="A49" s="1543"/>
      <c r="B49" s="1544"/>
      <c r="C49" s="1544"/>
      <c r="D49" s="1544"/>
      <c r="E49" s="1544"/>
      <c r="F49" s="1544"/>
      <c r="G49" s="1544"/>
      <c r="H49" s="1544"/>
      <c r="I49" s="1544"/>
      <c r="J49" s="1544"/>
      <c r="K49" s="1544"/>
      <c r="L49" s="1544"/>
      <c r="M49" s="1544"/>
      <c r="N49" s="1544"/>
      <c r="O49" s="1545"/>
      <c r="S49" s="150"/>
    </row>
    <row r="50" spans="1:19" x14ac:dyDescent="0.15">
      <c r="P50" s="202" t="s">
        <v>184</v>
      </c>
    </row>
  </sheetData>
  <sheetProtection selectLockedCells="1"/>
  <mergeCells count="36">
    <mergeCell ref="G33:L33"/>
    <mergeCell ref="A17:C17"/>
    <mergeCell ref="B20:C20"/>
    <mergeCell ref="D20:F20"/>
    <mergeCell ref="B21:C21"/>
    <mergeCell ref="D21:F21"/>
    <mergeCell ref="D17:F17"/>
    <mergeCell ref="B18:C18"/>
    <mergeCell ref="D18:F18"/>
    <mergeCell ref="B19:C19"/>
    <mergeCell ref="D19:F19"/>
    <mergeCell ref="B25:O25"/>
    <mergeCell ref="B26:O26"/>
    <mergeCell ref="B27:O27"/>
    <mergeCell ref="A1:O1"/>
    <mergeCell ref="A2:N2"/>
    <mergeCell ref="A6:O6"/>
    <mergeCell ref="B28:O28"/>
    <mergeCell ref="H5:O5"/>
    <mergeCell ref="H4:O4"/>
    <mergeCell ref="A35:O49"/>
    <mergeCell ref="A15:O15"/>
    <mergeCell ref="G19:O19"/>
    <mergeCell ref="G20:O20"/>
    <mergeCell ref="G11:O11"/>
    <mergeCell ref="G14:O14"/>
    <mergeCell ref="G21:O21"/>
    <mergeCell ref="G22:O22"/>
    <mergeCell ref="G23:O23"/>
    <mergeCell ref="G18:O18"/>
    <mergeCell ref="G17:O17"/>
    <mergeCell ref="B23:C23"/>
    <mergeCell ref="D23:F23"/>
    <mergeCell ref="B22:C22"/>
    <mergeCell ref="D22:F22"/>
    <mergeCell ref="B29:O29"/>
  </mergeCells>
  <phoneticPr fontId="72"/>
  <conditionalFormatting sqref="Q2">
    <cfRule type="cellIs" dxfId="1" priority="6" stopIfTrue="1" operator="equal">
      <formula>"未入力あり"</formula>
    </cfRule>
  </conditionalFormatting>
  <conditionalFormatting sqref="Q8:Q9">
    <cfRule type="cellIs" dxfId="0" priority="3" stopIfTrue="1" operator="equal">
      <formula>"未入力あり"</formula>
    </cfRule>
  </conditionalFormatting>
  <dataValidations count="6">
    <dataValidation allowBlank="1" showInputMessage="1" showErrorMessage="1" prompt="表紙の病院名を反映" sqref="H4" xr:uid="{00000000-0002-0000-1300-000000000000}"/>
    <dataValidation type="list" allowBlank="1" showInputMessage="1" showErrorMessage="1" sqref="E31" xr:uid="{00000000-0002-0000-1300-000001000000}">
      <formula1>"あり,なし"</formula1>
    </dataValidation>
    <dataValidation type="custom" imeMode="disabled" allowBlank="1" showInputMessage="1" showErrorMessage="1" error="半角で入力してください" prompt="アドレスは、手入力せずにホームページからコピーしてください" sqref="G11:K11" xr:uid="{00000000-0002-0000-1300-000002000000}">
      <formula1>LEN(G11)=LENB(G11)</formula1>
    </dataValidation>
    <dataValidation type="list" allowBlank="1" showInputMessage="1" showErrorMessage="1" sqref="G7:G9 G12:G13" xr:uid="{00000000-0002-0000-1300-000003000000}">
      <formula1>"はい,いいえ"</formula1>
    </dataValidation>
    <dataValidation allowBlank="1" showErrorMessage="1" prompt="表紙の病院名を反映" sqref="H5:O5" xr:uid="{00000000-0002-0000-1300-000004000000}"/>
    <dataValidation type="list" allowBlank="1" showInputMessage="1" showErrorMessage="1" sqref="E32" xr:uid="{00000000-0002-0000-1300-000005000000}">
      <formula1>"ワード,エクセル,パワーポイント,その他"</formula1>
    </dataValidation>
  </dataValidations>
  <hyperlinks>
    <hyperlink ref="G11" r:id="rId1" xr:uid="{117F538B-F69E-47F0-9FCD-6F0CBA2823C5}"/>
  </hyperlinks>
  <printOptions horizontalCentered="1"/>
  <pageMargins left="0.39370078740157483" right="0.39370078740157483" top="0.59055118110236227" bottom="0.59055118110236227" header="0.31496062992125984" footer="0.27559055118110237"/>
  <pageSetup paperSize="9" scale="87" fitToHeight="0" orientation="portrait" r:id="rId2"/>
  <headerFooter scaleWithDoc="0" alignWithMargins="0">
    <oddFooter>&amp;C&amp;P/&amp;N&amp;R&amp;A</oddFooter>
  </headerFooter>
  <rowBreaks count="1" manualBreakCount="1">
    <brk id="2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J32"/>
  <sheetViews>
    <sheetView view="pageBreakPreview" topLeftCell="B1" zoomScaleNormal="100" zoomScaleSheetLayoutView="100" workbookViewId="0">
      <selection sqref="A1:I1"/>
    </sheetView>
  </sheetViews>
  <sheetFormatPr defaultColWidth="9" defaultRowHeight="13.5" x14ac:dyDescent="0.15"/>
  <cols>
    <col min="1" max="2" width="3.625" style="53" customWidth="1"/>
    <col min="3" max="3" width="22.625" style="62" customWidth="1"/>
    <col min="4" max="4" width="15.625" style="62" customWidth="1"/>
    <col min="5" max="5" width="22.625" style="62" customWidth="1"/>
    <col min="6" max="6" width="15.625" style="62" customWidth="1"/>
    <col min="7" max="7" width="21.125" style="62" customWidth="1"/>
    <col min="8" max="8" width="35.625" style="62" customWidth="1"/>
    <col min="9" max="9" width="3.625" style="53" customWidth="1"/>
    <col min="10" max="10" width="26.625" style="53" customWidth="1"/>
    <col min="11" max="16384" width="9" style="53"/>
  </cols>
  <sheetData>
    <row r="1" spans="1:10" ht="39.950000000000003" customHeight="1" x14ac:dyDescent="0.15">
      <c r="A1" s="779" t="s">
        <v>1104</v>
      </c>
      <c r="B1" s="780"/>
      <c r="C1" s="780"/>
      <c r="D1" s="780"/>
      <c r="E1" s="780"/>
      <c r="F1" s="780"/>
      <c r="G1" s="780"/>
      <c r="H1" s="780"/>
      <c r="I1" s="781"/>
      <c r="J1" s="60"/>
    </row>
    <row r="2" spans="1:10" ht="50.1" customHeight="1" thickBot="1" x14ac:dyDescent="0.2">
      <c r="A2" s="54"/>
      <c r="B2" s="778" t="s">
        <v>159</v>
      </c>
      <c r="C2" s="778"/>
      <c r="D2" s="778"/>
      <c r="E2" s="778"/>
      <c r="F2" s="778"/>
      <c r="G2" s="778"/>
      <c r="H2" s="778"/>
      <c r="I2" s="55"/>
      <c r="J2" s="60"/>
    </row>
    <row r="3" spans="1:10" ht="24.95" customHeight="1" thickTop="1" x14ac:dyDescent="0.15">
      <c r="A3" s="56" t="s">
        <v>160</v>
      </c>
      <c r="B3" s="57" t="s">
        <v>161</v>
      </c>
      <c r="C3" s="58"/>
      <c r="D3" s="58"/>
      <c r="E3" s="58"/>
      <c r="F3" s="58"/>
      <c r="G3" s="58"/>
      <c r="H3" s="58"/>
      <c r="I3" s="59"/>
      <c r="J3" s="60"/>
    </row>
    <row r="4" spans="1:10" ht="16.5" customHeight="1" x14ac:dyDescent="0.15">
      <c r="A4" s="60"/>
      <c r="B4" s="61"/>
      <c r="C4" s="53" t="s">
        <v>162</v>
      </c>
      <c r="I4" s="63"/>
      <c r="J4" s="60"/>
    </row>
    <row r="5" spans="1:10" ht="16.5" customHeight="1" x14ac:dyDescent="0.15">
      <c r="A5" s="60"/>
      <c r="B5" s="61"/>
      <c r="C5" s="53" t="s">
        <v>163</v>
      </c>
      <c r="I5" s="63"/>
      <c r="J5" s="60"/>
    </row>
    <row r="6" spans="1:10" ht="16.5" customHeight="1" x14ac:dyDescent="0.15">
      <c r="A6" s="60"/>
      <c r="B6" s="61"/>
      <c r="C6" s="53" t="s">
        <v>164</v>
      </c>
      <c r="I6" s="63"/>
      <c r="J6" s="60"/>
    </row>
    <row r="7" spans="1:10" ht="16.5" customHeight="1" x14ac:dyDescent="0.15">
      <c r="A7" s="60"/>
      <c r="B7" s="61"/>
      <c r="C7" s="64" t="s">
        <v>165</v>
      </c>
      <c r="D7" s="65"/>
      <c r="E7" s="65"/>
      <c r="F7" s="65"/>
      <c r="G7" s="65"/>
      <c r="H7" s="65"/>
      <c r="I7" s="63"/>
      <c r="J7" s="60"/>
    </row>
    <row r="8" spans="1:10" s="64" customFormat="1" ht="16.5" customHeight="1" thickBot="1" x14ac:dyDescent="0.2">
      <c r="A8" s="66"/>
      <c r="B8" s="67"/>
      <c r="C8" s="785" t="s">
        <v>887</v>
      </c>
      <c r="D8" s="785"/>
      <c r="E8" s="785"/>
      <c r="F8" s="785"/>
      <c r="G8" s="785"/>
      <c r="I8" s="68"/>
      <c r="J8" s="60"/>
    </row>
    <row r="9" spans="1:10" ht="16.5" customHeight="1" thickBot="1" x14ac:dyDescent="0.2">
      <c r="A9" s="60"/>
      <c r="B9" s="69"/>
      <c r="C9" s="789" t="s">
        <v>166</v>
      </c>
      <c r="D9" s="790"/>
      <c r="E9" s="790"/>
      <c r="F9" s="790"/>
      <c r="G9" s="790"/>
      <c r="H9" s="791"/>
      <c r="I9" s="63"/>
      <c r="J9" s="60"/>
    </row>
    <row r="10" spans="1:10" ht="5.0999999999999996" customHeight="1" x14ac:dyDescent="0.15">
      <c r="A10" s="60"/>
      <c r="B10" s="69"/>
      <c r="C10" s="70"/>
      <c r="D10" s="70"/>
      <c r="E10" s="70"/>
      <c r="F10" s="70"/>
      <c r="G10" s="70"/>
      <c r="H10" s="53"/>
      <c r="I10" s="63"/>
      <c r="J10" s="60"/>
    </row>
    <row r="11" spans="1:10" ht="24.95" customHeight="1" x14ac:dyDescent="0.15">
      <c r="A11" s="71" t="s">
        <v>160</v>
      </c>
      <c r="B11" s="72" t="s">
        <v>167</v>
      </c>
      <c r="C11" s="73"/>
      <c r="D11" s="73"/>
      <c r="E11" s="73"/>
      <c r="F11" s="73"/>
      <c r="G11" s="73"/>
      <c r="H11" s="73"/>
      <c r="I11" s="74"/>
      <c r="J11" s="60"/>
    </row>
    <row r="12" spans="1:10" ht="24.95" customHeight="1" x14ac:dyDescent="0.15">
      <c r="A12" s="75"/>
      <c r="B12" s="76" t="s">
        <v>168</v>
      </c>
      <c r="C12" s="76"/>
      <c r="I12" s="63"/>
      <c r="J12" s="60"/>
    </row>
    <row r="13" spans="1:10" ht="20.100000000000001" customHeight="1" x14ac:dyDescent="0.15">
      <c r="A13" s="77"/>
      <c r="B13" s="78" t="s">
        <v>169</v>
      </c>
      <c r="C13" s="79" t="s">
        <v>170</v>
      </c>
      <c r="D13" s="79"/>
      <c r="E13" s="79"/>
      <c r="F13" s="79"/>
      <c r="G13" s="79"/>
      <c r="H13" s="79"/>
      <c r="I13" s="80"/>
      <c r="J13" s="60"/>
    </row>
    <row r="14" spans="1:10" ht="16.5" customHeight="1" x14ac:dyDescent="0.15">
      <c r="A14" s="60"/>
      <c r="B14" s="61"/>
      <c r="C14" s="81" t="s">
        <v>171</v>
      </c>
      <c r="D14" s="53"/>
      <c r="E14" s="53"/>
      <c r="F14" s="53"/>
      <c r="G14" s="53"/>
      <c r="H14" s="53"/>
      <c r="I14" s="63"/>
      <c r="J14" s="60"/>
    </row>
    <row r="15" spans="1:10" ht="16.5" customHeight="1" x14ac:dyDescent="0.15">
      <c r="A15" s="60"/>
      <c r="B15" s="61"/>
      <c r="C15" s="84" t="s">
        <v>962</v>
      </c>
      <c r="I15" s="63"/>
      <c r="J15" s="60"/>
    </row>
    <row r="16" spans="1:10" ht="16.5" customHeight="1" thickBot="1" x14ac:dyDescent="0.2">
      <c r="A16" s="60"/>
      <c r="B16" s="61"/>
      <c r="C16" s="90" t="s">
        <v>956</v>
      </c>
      <c r="D16" s="76"/>
      <c r="E16" s="76"/>
      <c r="F16" s="76"/>
      <c r="G16" s="76"/>
      <c r="H16" s="82"/>
      <c r="I16" s="63"/>
      <c r="J16" s="60"/>
    </row>
    <row r="17" spans="1:10" ht="16.5" customHeight="1" thickBot="1" x14ac:dyDescent="0.2">
      <c r="A17" s="60"/>
      <c r="B17" s="61"/>
      <c r="C17" s="782" t="s">
        <v>963</v>
      </c>
      <c r="D17" s="783"/>
      <c r="E17" s="783"/>
      <c r="F17" s="783"/>
      <c r="G17" s="784"/>
      <c r="H17" s="82"/>
      <c r="I17" s="63"/>
      <c r="J17" s="60"/>
    </row>
    <row r="18" spans="1:10" ht="5.0999999999999996" customHeight="1" x14ac:dyDescent="0.15">
      <c r="A18" s="60"/>
      <c r="B18" s="61"/>
      <c r="C18" s="83"/>
      <c r="D18" s="76"/>
      <c r="E18" s="76"/>
      <c r="F18" s="76"/>
      <c r="G18" s="76"/>
      <c r="H18" s="82"/>
      <c r="I18" s="63"/>
      <c r="J18" s="60"/>
    </row>
    <row r="19" spans="1:10" ht="20.100000000000001" customHeight="1" x14ac:dyDescent="0.15">
      <c r="A19" s="77"/>
      <c r="B19" s="78" t="s">
        <v>169</v>
      </c>
      <c r="C19" s="79" t="s">
        <v>172</v>
      </c>
      <c r="D19" s="79"/>
      <c r="E19" s="79"/>
      <c r="F19" s="79"/>
      <c r="G19" s="79"/>
      <c r="H19" s="79"/>
      <c r="I19" s="80"/>
      <c r="J19" s="60"/>
    </row>
    <row r="20" spans="1:10" ht="16.5" customHeight="1" x14ac:dyDescent="0.15">
      <c r="A20" s="60"/>
      <c r="B20" s="61"/>
      <c r="C20" s="84" t="s">
        <v>964</v>
      </c>
      <c r="D20" s="53"/>
      <c r="E20" s="53"/>
      <c r="F20" s="53"/>
      <c r="G20" s="53"/>
      <c r="H20" s="82"/>
      <c r="I20" s="63"/>
      <c r="J20" s="60"/>
    </row>
    <row r="21" spans="1:10" ht="16.5" customHeight="1" x14ac:dyDescent="0.15">
      <c r="A21" s="60"/>
      <c r="B21" s="61"/>
      <c r="C21" s="84" t="s">
        <v>173</v>
      </c>
      <c r="D21" s="53"/>
      <c r="E21" s="53"/>
      <c r="F21" s="53"/>
      <c r="G21" s="53"/>
      <c r="H21" s="82"/>
      <c r="I21" s="63"/>
      <c r="J21" s="60"/>
    </row>
    <row r="22" spans="1:10" ht="16.5" customHeight="1" thickBot="1" x14ac:dyDescent="0.2">
      <c r="A22" s="60"/>
      <c r="B22" s="61"/>
      <c r="C22" s="53" t="s">
        <v>174</v>
      </c>
      <c r="I22" s="63"/>
      <c r="J22" s="60"/>
    </row>
    <row r="23" spans="1:10" ht="16.5" customHeight="1" thickBot="1" x14ac:dyDescent="0.2">
      <c r="A23" s="60"/>
      <c r="B23" s="61"/>
      <c r="C23" s="85"/>
      <c r="E23" s="86"/>
      <c r="G23" s="87"/>
      <c r="H23"/>
      <c r="I23" s="63"/>
      <c r="J23" s="60"/>
    </row>
    <row r="24" spans="1:10" ht="16.5" customHeight="1" x14ac:dyDescent="0.15">
      <c r="A24" s="60"/>
      <c r="B24" s="61"/>
      <c r="C24" s="69" t="s">
        <v>175</v>
      </c>
      <c r="E24" s="69" t="s">
        <v>176</v>
      </c>
      <c r="G24" s="69" t="s">
        <v>177</v>
      </c>
      <c r="H24" s="69"/>
      <c r="I24" s="63"/>
      <c r="J24" s="60"/>
    </row>
    <row r="25" spans="1:10" ht="16.5" customHeight="1" thickBot="1" x14ac:dyDescent="0.2">
      <c r="A25" s="60"/>
      <c r="B25" s="61"/>
      <c r="C25" s="53" t="s">
        <v>178</v>
      </c>
      <c r="D25" s="53"/>
      <c r="E25" s="53"/>
      <c r="F25" s="53"/>
      <c r="G25" s="53"/>
      <c r="H25" s="82"/>
      <c r="I25" s="63"/>
      <c r="J25" s="60"/>
    </row>
    <row r="26" spans="1:10" ht="35.25" customHeight="1" thickBot="1" x14ac:dyDescent="0.2">
      <c r="A26" s="60"/>
      <c r="B26" s="61"/>
      <c r="C26" s="786" t="s">
        <v>179</v>
      </c>
      <c r="D26" s="787"/>
      <c r="E26" s="787"/>
      <c r="F26" s="787"/>
      <c r="G26" s="788"/>
      <c r="H26" s="82"/>
      <c r="I26" s="63"/>
      <c r="J26" s="60"/>
    </row>
    <row r="27" spans="1:10" ht="5.0999999999999996" customHeight="1" x14ac:dyDescent="0.15">
      <c r="A27" s="60"/>
      <c r="B27" s="61"/>
      <c r="C27" s="83"/>
      <c r="D27" s="76"/>
      <c r="E27" s="76"/>
      <c r="F27" s="76"/>
      <c r="G27" s="76"/>
      <c r="H27" s="82"/>
      <c r="I27" s="63"/>
      <c r="J27" s="60"/>
    </row>
    <row r="28" spans="1:10" ht="20.100000000000001" customHeight="1" x14ac:dyDescent="0.15">
      <c r="A28" s="77"/>
      <c r="B28" s="88" t="s">
        <v>169</v>
      </c>
      <c r="C28" s="89" t="s">
        <v>180</v>
      </c>
      <c r="D28" s="89"/>
      <c r="E28" s="89"/>
      <c r="F28" s="89"/>
      <c r="G28" s="89"/>
      <c r="H28" s="89"/>
      <c r="I28" s="80"/>
      <c r="J28" s="60"/>
    </row>
    <row r="29" spans="1:10" ht="16.5" customHeight="1" x14ac:dyDescent="0.15">
      <c r="A29" s="60"/>
      <c r="B29" s="69"/>
      <c r="C29" s="90" t="s">
        <v>181</v>
      </c>
      <c r="D29" s="82"/>
      <c r="E29" s="82"/>
      <c r="F29" s="82"/>
      <c r="G29" s="82"/>
      <c r="H29" s="82"/>
      <c r="I29" s="63"/>
      <c r="J29" s="60"/>
    </row>
    <row r="30" spans="1:10" ht="16.5" customHeight="1" x14ac:dyDescent="0.15">
      <c r="A30" s="60"/>
      <c r="B30" s="69"/>
      <c r="C30" s="53" t="s">
        <v>182</v>
      </c>
      <c r="D30" s="53"/>
      <c r="E30" s="53"/>
      <c r="F30" s="53"/>
      <c r="G30" s="53"/>
      <c r="I30" s="63"/>
      <c r="J30" s="60"/>
    </row>
    <row r="31" spans="1:10" ht="16.5" customHeight="1" x14ac:dyDescent="0.15">
      <c r="A31" s="91"/>
      <c r="B31" s="92"/>
      <c r="C31" s="93" t="s">
        <v>183</v>
      </c>
      <c r="D31" s="94"/>
      <c r="E31" s="94"/>
      <c r="F31" s="94"/>
      <c r="G31" s="94"/>
      <c r="H31" s="95"/>
      <c r="I31" s="96"/>
      <c r="J31" s="60"/>
    </row>
    <row r="32" spans="1:10" x14ac:dyDescent="0.15">
      <c r="J32" s="97" t="s">
        <v>184</v>
      </c>
    </row>
  </sheetData>
  <sheetProtection selectLockedCells="1"/>
  <mergeCells count="6">
    <mergeCell ref="B2:H2"/>
    <mergeCell ref="A1:I1"/>
    <mergeCell ref="C17:G17"/>
    <mergeCell ref="C8:G8"/>
    <mergeCell ref="C26:G26"/>
    <mergeCell ref="C9:H9"/>
  </mergeCells>
  <phoneticPr fontId="41"/>
  <dataValidations disablePrompts="1" count="2">
    <dataValidation type="list" allowBlank="1" showInputMessage="1" showErrorMessage="1" sqref="G23" xr:uid="{00000000-0002-0000-0100-000000000000}">
      <formula1>"はい,いいえ"</formula1>
    </dataValidation>
    <dataValidation type="decimal" imeMode="disabled" operator="greaterThanOrEqual" allowBlank="1" showInputMessage="1" showErrorMessage="1" error="数値を入力してください" prompt="数値を入力" sqref="E23" xr:uid="{00000000-0002-0000-0100-000001000000}">
      <formula1>0</formula1>
    </dataValidation>
  </dataValidations>
  <printOptions horizontalCentered="1"/>
  <pageMargins left="0.39370078740157483" right="0.39370078740157483" top="0.59055118110236227" bottom="0.59055118110236227" header="0.27559055118110237" footer="0.31496062992125984"/>
  <pageSetup paperSize="9" scale="67" orientation="portrait" r:id="rId1"/>
  <headerFooter>
    <oddFooter>&amp;C&amp;P／&amp;N&amp;R&amp;A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L43"/>
  <sheetViews>
    <sheetView view="pageBreakPreview" zoomScaleNormal="100" zoomScaleSheetLayoutView="100" workbookViewId="0">
      <selection activeCell="C9" sqref="C9:I9"/>
    </sheetView>
  </sheetViews>
  <sheetFormatPr defaultColWidth="9" defaultRowHeight="13.5" x14ac:dyDescent="0.15"/>
  <cols>
    <col min="1" max="1" width="5.625" customWidth="1"/>
    <col min="2" max="2" width="7.75" customWidth="1"/>
    <col min="3" max="3" width="19.75" customWidth="1"/>
    <col min="4" max="4" width="25.625" customWidth="1"/>
    <col min="5" max="7" width="15.625" customWidth="1"/>
    <col min="8" max="8" width="17.875" customWidth="1"/>
    <col min="9" max="9" width="14.25" customWidth="1"/>
    <col min="10" max="10" width="12" hidden="1" customWidth="1"/>
    <col min="11" max="11" width="2.625" customWidth="1"/>
    <col min="12" max="12" width="80.625" style="119" customWidth="1"/>
  </cols>
  <sheetData>
    <row r="1" spans="1:12" ht="20.100000000000001" customHeight="1" thickBot="1" x14ac:dyDescent="0.2">
      <c r="A1" s="1026" t="s">
        <v>861</v>
      </c>
      <c r="B1" s="1027"/>
      <c r="C1" s="1027"/>
      <c r="D1" s="1027"/>
      <c r="E1" s="1027"/>
      <c r="F1" s="1027"/>
      <c r="G1" s="1027"/>
      <c r="H1" s="1027"/>
      <c r="I1" s="118"/>
      <c r="J1" s="118"/>
      <c r="K1" s="577"/>
    </row>
    <row r="2" spans="1:12" ht="24.95" customHeight="1" thickTop="1" thickBot="1" x14ac:dyDescent="0.2">
      <c r="A2" s="977" t="s">
        <v>944</v>
      </c>
      <c r="B2" s="977"/>
      <c r="C2" s="977"/>
      <c r="D2" s="977"/>
      <c r="E2" s="977"/>
      <c r="F2" s="977"/>
      <c r="G2" s="978"/>
      <c r="H2" s="116" t="str">
        <f>IF(COUNTIF(J7:J42,"×")=0,"入力済","未入力あり")</f>
        <v>入力済</v>
      </c>
      <c r="I2" s="118"/>
      <c r="J2" s="471"/>
      <c r="K2" s="577"/>
    </row>
    <row r="3" spans="1:12" ht="5.0999999999999996" customHeight="1" thickTop="1" x14ac:dyDescent="0.15">
      <c r="A3" s="203"/>
      <c r="B3" s="203"/>
      <c r="C3" s="203"/>
      <c r="D3" s="203"/>
      <c r="E3" s="203"/>
      <c r="F3" s="203"/>
      <c r="G3" s="203"/>
      <c r="I3" s="118"/>
      <c r="J3" s="471"/>
    </row>
    <row r="4" spans="1:12" ht="20.100000000000001" customHeight="1" x14ac:dyDescent="0.15">
      <c r="E4" s="120" t="s">
        <v>293</v>
      </c>
      <c r="F4" s="903" t="str">
        <f>表紙!E3</f>
        <v>大阪母子医療センター</v>
      </c>
      <c r="G4" s="904"/>
      <c r="H4" s="905"/>
      <c r="I4" s="118"/>
      <c r="J4" s="471"/>
      <c r="L4" s="122" t="s">
        <v>186</v>
      </c>
    </row>
    <row r="5" spans="1:12" ht="20.100000000000001" customHeight="1" x14ac:dyDescent="0.15">
      <c r="E5" s="721" t="s">
        <v>1197</v>
      </c>
      <c r="F5" s="762" t="s">
        <v>1189</v>
      </c>
      <c r="G5" s="604"/>
      <c r="H5" s="604"/>
      <c r="I5" s="118"/>
      <c r="J5" s="471"/>
      <c r="L5" s="148"/>
    </row>
    <row r="6" spans="1:12" ht="20.100000000000001" customHeight="1" x14ac:dyDescent="0.15">
      <c r="A6" s="119" t="s">
        <v>862</v>
      </c>
      <c r="I6" s="118"/>
      <c r="J6" s="118"/>
      <c r="L6" s="148"/>
    </row>
    <row r="7" spans="1:12" ht="21" customHeight="1" x14ac:dyDescent="0.15">
      <c r="A7" s="722"/>
      <c r="B7" s="722"/>
      <c r="C7" s="1568" t="s">
        <v>863</v>
      </c>
      <c r="D7" s="1568"/>
      <c r="E7" s="1568"/>
      <c r="F7" s="1568"/>
      <c r="G7" s="1568"/>
      <c r="H7" s="1568"/>
      <c r="I7" s="1568"/>
      <c r="J7" s="166"/>
      <c r="L7" s="148"/>
    </row>
    <row r="8" spans="1:12" ht="44.25" customHeight="1" x14ac:dyDescent="0.15">
      <c r="A8" s="723"/>
      <c r="B8" s="723"/>
      <c r="C8" s="1569" t="s">
        <v>864</v>
      </c>
      <c r="D8" s="1569"/>
      <c r="E8" s="1569"/>
      <c r="F8" s="1569"/>
      <c r="G8" s="1569"/>
      <c r="H8" s="1569"/>
      <c r="I8" s="1569"/>
      <c r="J8" s="166"/>
      <c r="L8" s="148"/>
    </row>
    <row r="9" spans="1:12" ht="57" customHeight="1" x14ac:dyDescent="0.15">
      <c r="A9" s="723"/>
      <c r="B9" s="723"/>
      <c r="C9" s="1569" t="s">
        <v>922</v>
      </c>
      <c r="D9" s="1569"/>
      <c r="E9" s="1569"/>
      <c r="F9" s="1569"/>
      <c r="G9" s="1569"/>
      <c r="H9" s="1569"/>
      <c r="I9" s="1569"/>
      <c r="J9" s="166"/>
      <c r="L9" s="148"/>
    </row>
    <row r="10" spans="1:12" ht="34.5" customHeight="1" thickBot="1" x14ac:dyDescent="0.2">
      <c r="A10" s="723"/>
      <c r="B10" s="723"/>
      <c r="C10" s="1570" t="s">
        <v>865</v>
      </c>
      <c r="D10" s="1570"/>
      <c r="E10" s="1570"/>
      <c r="F10" s="1570"/>
      <c r="G10" s="1570"/>
      <c r="H10" s="1570"/>
      <c r="I10" s="1570"/>
      <c r="J10" s="166"/>
      <c r="L10" s="148"/>
    </row>
    <row r="11" spans="1:12" ht="21" customHeight="1" thickBot="1" x14ac:dyDescent="0.2">
      <c r="A11" s="724" t="s">
        <v>866</v>
      </c>
      <c r="B11" s="457"/>
      <c r="C11" s="467"/>
      <c r="D11" s="806" t="s">
        <v>1221</v>
      </c>
      <c r="E11" s="807"/>
      <c r="F11" s="808"/>
      <c r="I11" s="118"/>
      <c r="J11" s="493" t="str">
        <f>IF(D11&lt;&gt;"","○","×")</f>
        <v>○</v>
      </c>
      <c r="L11" s="148"/>
    </row>
    <row r="12" spans="1:12" ht="21" customHeight="1" x14ac:dyDescent="0.15">
      <c r="A12" s="724" t="s">
        <v>867</v>
      </c>
      <c r="B12" s="457"/>
      <c r="C12" s="457"/>
      <c r="D12" s="440"/>
      <c r="E12" s="725"/>
      <c r="F12" s="725"/>
      <c r="G12" s="704"/>
      <c r="I12" s="118"/>
      <c r="J12" s="118"/>
      <c r="L12" s="148"/>
    </row>
    <row r="13" spans="1:12" x14ac:dyDescent="0.15">
      <c r="A13" s="1589"/>
      <c r="B13" s="1590"/>
      <c r="C13" s="1571" t="s">
        <v>868</v>
      </c>
      <c r="D13" s="1573" t="s">
        <v>869</v>
      </c>
      <c r="E13" s="1575" t="s">
        <v>870</v>
      </c>
      <c r="F13" s="1577" t="s">
        <v>871</v>
      </c>
      <c r="G13" s="1578"/>
      <c r="H13" s="1578"/>
      <c r="I13" s="1579"/>
      <c r="J13" s="166"/>
      <c r="L13" s="148"/>
    </row>
    <row r="14" spans="1:12" ht="21" customHeight="1" thickBot="1" x14ac:dyDescent="0.2">
      <c r="A14" s="1591"/>
      <c r="B14" s="1592"/>
      <c r="C14" s="1572"/>
      <c r="D14" s="1574"/>
      <c r="E14" s="1576"/>
      <c r="F14" s="1580" t="s">
        <v>872</v>
      </c>
      <c r="G14" s="1581"/>
      <c r="H14" s="726" t="s">
        <v>873</v>
      </c>
      <c r="I14" s="727" t="s">
        <v>874</v>
      </c>
      <c r="J14" s="166"/>
      <c r="L14" s="148"/>
    </row>
    <row r="15" spans="1:12" ht="21" customHeight="1" thickBot="1" x14ac:dyDescent="0.2">
      <c r="A15" s="728">
        <v>1</v>
      </c>
      <c r="B15" s="729" t="s">
        <v>875</v>
      </c>
      <c r="C15" s="768" t="s">
        <v>1222</v>
      </c>
      <c r="D15" s="769" t="s">
        <v>1223</v>
      </c>
      <c r="E15" s="47" t="s">
        <v>1224</v>
      </c>
      <c r="F15" s="1582" t="s">
        <v>1239</v>
      </c>
      <c r="G15" s="1583"/>
      <c r="H15" s="48" t="s">
        <v>1239</v>
      </c>
      <c r="I15" s="48" t="s">
        <v>1239</v>
      </c>
      <c r="J15" s="493" t="str">
        <f>IF(AND(I15&lt;&gt;"",F15&lt;&gt;"",E15&lt;&gt;"",C15&lt;&gt;"",H15&lt;&gt;"",D15&lt;&gt;""),"○","×")</f>
        <v>○</v>
      </c>
      <c r="L15" s="148"/>
    </row>
    <row r="16" spans="1:12" ht="21" customHeight="1" thickBot="1" x14ac:dyDescent="0.2">
      <c r="A16" s="728">
        <v>2</v>
      </c>
      <c r="B16" s="1593"/>
      <c r="C16" s="768" t="s">
        <v>1222</v>
      </c>
      <c r="D16" s="769" t="s">
        <v>1223</v>
      </c>
      <c r="E16" s="47" t="s">
        <v>1224</v>
      </c>
      <c r="F16" s="1582" t="s">
        <v>1239</v>
      </c>
      <c r="G16" s="1583"/>
      <c r="H16" s="48" t="s">
        <v>1239</v>
      </c>
      <c r="I16" s="48" t="s">
        <v>1239</v>
      </c>
      <c r="J16" s="166"/>
      <c r="L16" s="148"/>
    </row>
    <row r="17" spans="1:12" ht="21" customHeight="1" thickBot="1" x14ac:dyDescent="0.2">
      <c r="A17" s="728">
        <v>3</v>
      </c>
      <c r="B17" s="1594"/>
      <c r="C17" s="768" t="s">
        <v>1222</v>
      </c>
      <c r="D17" s="769" t="s">
        <v>1223</v>
      </c>
      <c r="E17" s="47" t="s">
        <v>1224</v>
      </c>
      <c r="F17" s="1582" t="s">
        <v>1239</v>
      </c>
      <c r="G17" s="1583"/>
      <c r="H17" s="48" t="s">
        <v>1239</v>
      </c>
      <c r="I17" s="48" t="s">
        <v>1239</v>
      </c>
      <c r="J17" s="166"/>
      <c r="L17" s="148"/>
    </row>
    <row r="18" spans="1:12" ht="21" customHeight="1" thickBot="1" x14ac:dyDescent="0.2">
      <c r="A18" s="728">
        <v>4</v>
      </c>
      <c r="B18" s="1594"/>
      <c r="C18" s="768" t="s">
        <v>1222</v>
      </c>
      <c r="D18" s="769" t="s">
        <v>1223</v>
      </c>
      <c r="E18" s="47" t="s">
        <v>1224</v>
      </c>
      <c r="F18" s="1582" t="s">
        <v>1239</v>
      </c>
      <c r="G18" s="1583"/>
      <c r="H18" s="48" t="s">
        <v>1239</v>
      </c>
      <c r="I18" s="48" t="s">
        <v>1239</v>
      </c>
      <c r="J18" s="166"/>
      <c r="L18" s="148"/>
    </row>
    <row r="19" spans="1:12" ht="21" customHeight="1" thickBot="1" x14ac:dyDescent="0.2">
      <c r="A19" s="728">
        <v>5</v>
      </c>
      <c r="B19" s="1594"/>
      <c r="C19" s="768" t="s">
        <v>1222</v>
      </c>
      <c r="D19" s="769" t="s">
        <v>1223</v>
      </c>
      <c r="E19" s="47" t="s">
        <v>1224</v>
      </c>
      <c r="F19" s="1582" t="s">
        <v>1239</v>
      </c>
      <c r="G19" s="1583"/>
      <c r="H19" s="48" t="s">
        <v>1239</v>
      </c>
      <c r="I19" s="48" t="s">
        <v>1239</v>
      </c>
      <c r="J19" s="166"/>
      <c r="L19" s="148"/>
    </row>
    <row r="20" spans="1:12" ht="21" customHeight="1" thickBot="1" x14ac:dyDescent="0.2">
      <c r="A20" s="728">
        <v>6</v>
      </c>
      <c r="B20" s="1594"/>
      <c r="C20" s="768" t="s">
        <v>1222</v>
      </c>
      <c r="D20" s="769" t="s">
        <v>1223</v>
      </c>
      <c r="E20" s="47" t="s">
        <v>1224</v>
      </c>
      <c r="F20" s="1582" t="s">
        <v>1239</v>
      </c>
      <c r="G20" s="1583"/>
      <c r="H20" s="48" t="s">
        <v>1239</v>
      </c>
      <c r="I20" s="48" t="s">
        <v>1239</v>
      </c>
      <c r="J20" s="166"/>
      <c r="L20" s="148"/>
    </row>
    <row r="21" spans="1:12" ht="21" customHeight="1" thickBot="1" x14ac:dyDescent="0.2">
      <c r="A21" s="728">
        <v>7</v>
      </c>
      <c r="B21" s="1594"/>
      <c r="C21" s="768" t="s">
        <v>1222</v>
      </c>
      <c r="D21" s="769" t="s">
        <v>1223</v>
      </c>
      <c r="E21" s="47" t="s">
        <v>1224</v>
      </c>
      <c r="F21" s="1582" t="s">
        <v>1239</v>
      </c>
      <c r="G21" s="1583"/>
      <c r="H21" s="48" t="s">
        <v>1239</v>
      </c>
      <c r="I21" s="48" t="s">
        <v>1239</v>
      </c>
      <c r="J21" s="166"/>
      <c r="L21" s="148"/>
    </row>
    <row r="22" spans="1:12" ht="21" customHeight="1" thickBot="1" x14ac:dyDescent="0.2">
      <c r="A22" s="728">
        <v>8</v>
      </c>
      <c r="B22" s="1594"/>
      <c r="C22" s="768" t="s">
        <v>1222</v>
      </c>
      <c r="D22" s="769" t="s">
        <v>1223</v>
      </c>
      <c r="E22" s="47" t="s">
        <v>1224</v>
      </c>
      <c r="F22" s="1582" t="s">
        <v>1239</v>
      </c>
      <c r="G22" s="1583"/>
      <c r="H22" s="48" t="s">
        <v>1239</v>
      </c>
      <c r="I22" s="48" t="s">
        <v>1239</v>
      </c>
      <c r="J22" s="166"/>
      <c r="L22" s="148"/>
    </row>
    <row r="23" spans="1:12" ht="21" customHeight="1" thickBot="1" x14ac:dyDescent="0.2">
      <c r="A23" s="728">
        <v>9</v>
      </c>
      <c r="B23" s="1594"/>
      <c r="C23" s="768" t="s">
        <v>1222</v>
      </c>
      <c r="D23" s="769" t="s">
        <v>1223</v>
      </c>
      <c r="E23" s="47" t="s">
        <v>1224</v>
      </c>
      <c r="F23" s="1582" t="s">
        <v>1239</v>
      </c>
      <c r="G23" s="1583"/>
      <c r="H23" s="48" t="s">
        <v>1239</v>
      </c>
      <c r="I23" s="48" t="s">
        <v>1239</v>
      </c>
      <c r="J23" s="166"/>
      <c r="L23" s="148"/>
    </row>
    <row r="24" spans="1:12" ht="21" customHeight="1" thickBot="1" x14ac:dyDescent="0.2">
      <c r="A24" s="728">
        <v>10</v>
      </c>
      <c r="B24" s="1594"/>
      <c r="C24" s="768" t="s">
        <v>1222</v>
      </c>
      <c r="D24" s="769" t="s">
        <v>1223</v>
      </c>
      <c r="E24" s="47" t="s">
        <v>1224</v>
      </c>
      <c r="F24" s="1582" t="s">
        <v>1239</v>
      </c>
      <c r="G24" s="1583"/>
      <c r="H24" s="48" t="s">
        <v>1239</v>
      </c>
      <c r="I24" s="48" t="s">
        <v>1239</v>
      </c>
      <c r="J24" s="166"/>
      <c r="L24" s="148"/>
    </row>
    <row r="25" spans="1:12" ht="21" customHeight="1" thickBot="1" x14ac:dyDescent="0.2">
      <c r="A25" s="728">
        <v>11</v>
      </c>
      <c r="B25" s="1594"/>
      <c r="C25" s="768" t="s">
        <v>1222</v>
      </c>
      <c r="D25" s="769" t="s">
        <v>1223</v>
      </c>
      <c r="E25" s="47" t="s">
        <v>1224</v>
      </c>
      <c r="F25" s="1582" t="s">
        <v>1239</v>
      </c>
      <c r="G25" s="1583"/>
      <c r="H25" s="48" t="s">
        <v>1239</v>
      </c>
      <c r="I25" s="48" t="s">
        <v>1239</v>
      </c>
      <c r="J25" s="166"/>
      <c r="L25" s="148"/>
    </row>
    <row r="26" spans="1:12" ht="21" customHeight="1" thickBot="1" x14ac:dyDescent="0.2">
      <c r="A26" s="728">
        <v>12</v>
      </c>
      <c r="B26" s="1594"/>
      <c r="C26" s="768" t="s">
        <v>1225</v>
      </c>
      <c r="D26" s="769" t="s">
        <v>1223</v>
      </c>
      <c r="E26" s="47" t="s">
        <v>1226</v>
      </c>
      <c r="F26" s="1582" t="s">
        <v>1227</v>
      </c>
      <c r="G26" s="1583"/>
      <c r="H26" s="48" t="s">
        <v>1228</v>
      </c>
      <c r="I26" s="49">
        <v>44069</v>
      </c>
      <c r="J26" s="166"/>
      <c r="L26" s="148"/>
    </row>
    <row r="27" spans="1:12" ht="21" customHeight="1" thickBot="1" x14ac:dyDescent="0.2">
      <c r="A27" s="728">
        <v>13</v>
      </c>
      <c r="B27" s="1594"/>
      <c r="C27" s="768" t="s">
        <v>1225</v>
      </c>
      <c r="D27" s="769" t="s">
        <v>1223</v>
      </c>
      <c r="E27" s="47" t="s">
        <v>1224</v>
      </c>
      <c r="F27" s="1582" t="s">
        <v>1229</v>
      </c>
      <c r="G27" s="1583"/>
      <c r="H27" s="48" t="s">
        <v>1230</v>
      </c>
      <c r="I27" s="49">
        <v>41248</v>
      </c>
      <c r="J27" s="166"/>
      <c r="L27" s="148"/>
    </row>
    <row r="28" spans="1:12" ht="21" customHeight="1" thickBot="1" x14ac:dyDescent="0.2">
      <c r="A28" s="728">
        <v>14</v>
      </c>
      <c r="B28" s="1594"/>
      <c r="C28" s="768" t="s">
        <v>1225</v>
      </c>
      <c r="D28" s="769" t="s">
        <v>1223</v>
      </c>
      <c r="E28" s="47" t="s">
        <v>1224</v>
      </c>
      <c r="F28" s="1582" t="s">
        <v>1239</v>
      </c>
      <c r="G28" s="1583"/>
      <c r="H28" s="48" t="s">
        <v>1239</v>
      </c>
      <c r="I28" s="48" t="s">
        <v>1239</v>
      </c>
      <c r="J28" s="166"/>
      <c r="L28" s="148"/>
    </row>
    <row r="29" spans="1:12" ht="21" customHeight="1" thickBot="1" x14ac:dyDescent="0.2">
      <c r="A29" s="728">
        <v>15</v>
      </c>
      <c r="B29" s="1594"/>
      <c r="C29" s="768" t="s">
        <v>1225</v>
      </c>
      <c r="D29" s="769" t="s">
        <v>1223</v>
      </c>
      <c r="E29" s="47" t="s">
        <v>1224</v>
      </c>
      <c r="F29" s="1582" t="s">
        <v>1229</v>
      </c>
      <c r="G29" s="1583"/>
      <c r="H29" s="48" t="s">
        <v>1230</v>
      </c>
      <c r="I29" s="49">
        <v>44910</v>
      </c>
      <c r="J29" s="166"/>
      <c r="L29" s="148"/>
    </row>
    <row r="30" spans="1:12" ht="21" customHeight="1" thickBot="1" x14ac:dyDescent="0.2">
      <c r="A30" s="728">
        <v>16</v>
      </c>
      <c r="B30" s="1594"/>
      <c r="C30" s="768" t="s">
        <v>1225</v>
      </c>
      <c r="D30" s="769" t="s">
        <v>1223</v>
      </c>
      <c r="E30" s="47" t="s">
        <v>1224</v>
      </c>
      <c r="F30" s="1582" t="s">
        <v>1229</v>
      </c>
      <c r="G30" s="1583"/>
      <c r="H30" s="48" t="s">
        <v>1230</v>
      </c>
      <c r="I30" s="49">
        <v>45275</v>
      </c>
      <c r="J30" s="166"/>
      <c r="L30" s="148"/>
    </row>
    <row r="31" spans="1:12" ht="21" customHeight="1" thickBot="1" x14ac:dyDescent="0.2">
      <c r="A31" s="728">
        <v>17</v>
      </c>
      <c r="B31" s="1594"/>
      <c r="C31" s="768" t="s">
        <v>1231</v>
      </c>
      <c r="D31" s="769" t="s">
        <v>1223</v>
      </c>
      <c r="E31" s="47" t="s">
        <v>1224</v>
      </c>
      <c r="F31" s="1582" t="s">
        <v>1239</v>
      </c>
      <c r="G31" s="1583"/>
      <c r="H31" s="48" t="s">
        <v>1239</v>
      </c>
      <c r="I31" s="48" t="s">
        <v>1239</v>
      </c>
      <c r="J31" s="166"/>
      <c r="L31" s="148"/>
    </row>
    <row r="32" spans="1:12" ht="21" customHeight="1" thickBot="1" x14ac:dyDescent="0.2">
      <c r="A32" s="728">
        <v>18</v>
      </c>
      <c r="B32" s="1594"/>
      <c r="C32" s="768" t="s">
        <v>1232</v>
      </c>
      <c r="D32" s="769" t="s">
        <v>1223</v>
      </c>
      <c r="E32" s="47" t="s">
        <v>1224</v>
      </c>
      <c r="F32" s="1582" t="s">
        <v>1233</v>
      </c>
      <c r="G32" s="1583"/>
      <c r="H32" s="48" t="s">
        <v>1234</v>
      </c>
      <c r="I32" s="49">
        <v>43790</v>
      </c>
      <c r="J32" s="166"/>
      <c r="L32" s="148"/>
    </row>
    <row r="33" spans="1:12" ht="21" customHeight="1" thickBot="1" x14ac:dyDescent="0.2">
      <c r="A33" s="728">
        <v>19</v>
      </c>
      <c r="B33" s="1594"/>
      <c r="C33" s="768" t="s">
        <v>1232</v>
      </c>
      <c r="D33" s="769" t="s">
        <v>1223</v>
      </c>
      <c r="E33" s="47" t="s">
        <v>1224</v>
      </c>
      <c r="F33" s="1582" t="s">
        <v>1239</v>
      </c>
      <c r="G33" s="1583"/>
      <c r="H33" s="48" t="s">
        <v>1239</v>
      </c>
      <c r="I33" s="48" t="s">
        <v>1239</v>
      </c>
      <c r="J33" s="166"/>
      <c r="L33" s="148"/>
    </row>
    <row r="34" spans="1:12" ht="21" customHeight="1" thickBot="1" x14ac:dyDescent="0.2">
      <c r="A34" s="728">
        <v>20</v>
      </c>
      <c r="B34" s="1595"/>
      <c r="C34" s="768" t="s">
        <v>1232</v>
      </c>
      <c r="D34" s="769" t="s">
        <v>1223</v>
      </c>
      <c r="E34" s="47" t="s">
        <v>1235</v>
      </c>
      <c r="F34" s="1582" t="s">
        <v>1239</v>
      </c>
      <c r="G34" s="1583"/>
      <c r="H34" s="48" t="s">
        <v>1239</v>
      </c>
      <c r="I34" s="48" t="s">
        <v>1239</v>
      </c>
      <c r="J34" s="166"/>
      <c r="L34" s="148"/>
    </row>
    <row r="35" spans="1:12" ht="21" customHeight="1" x14ac:dyDescent="0.15">
      <c r="A35" s="166"/>
      <c r="B35" s="166"/>
      <c r="C35" s="166"/>
      <c r="D35" s="166"/>
      <c r="E35" s="166"/>
      <c r="F35" s="166"/>
      <c r="G35" s="166"/>
      <c r="H35" s="166"/>
      <c r="I35" s="166"/>
      <c r="J35" s="730"/>
      <c r="L35" s="148"/>
    </row>
    <row r="36" spans="1:12" x14ac:dyDescent="0.15">
      <c r="I36" s="118"/>
      <c r="J36" s="118"/>
      <c r="K36" s="620"/>
      <c r="L36" s="148"/>
    </row>
    <row r="37" spans="1:12" ht="14.25" thickBot="1" x14ac:dyDescent="0.2">
      <c r="A37" s="175" t="s">
        <v>876</v>
      </c>
      <c r="B37" s="608"/>
      <c r="C37" s="608"/>
      <c r="D37" s="608"/>
      <c r="F37" s="609"/>
      <c r="G37" s="609"/>
      <c r="H37" s="731"/>
      <c r="I37" s="118"/>
      <c r="J37" s="118"/>
      <c r="K37" s="620"/>
      <c r="L37" s="148"/>
    </row>
    <row r="38" spans="1:12" ht="17.25" customHeight="1" thickBot="1" x14ac:dyDescent="0.2">
      <c r="A38" s="1074" t="s">
        <v>640</v>
      </c>
      <c r="B38" s="1588"/>
      <c r="C38" s="1081" t="s">
        <v>1236</v>
      </c>
      <c r="D38" s="1082"/>
      <c r="E38" s="1082"/>
      <c r="F38" s="1082"/>
      <c r="G38" s="1082"/>
      <c r="H38" s="1083"/>
      <c r="I38" s="118"/>
      <c r="J38" s="493"/>
      <c r="K38" s="620"/>
      <c r="L38" s="148"/>
    </row>
    <row r="39" spans="1:12" ht="17.25" customHeight="1" thickBot="1" x14ac:dyDescent="0.2">
      <c r="A39" s="1584" t="s">
        <v>877</v>
      </c>
      <c r="B39" s="732" t="s">
        <v>878</v>
      </c>
      <c r="C39" s="1586" t="s">
        <v>1237</v>
      </c>
      <c r="D39" s="1587"/>
      <c r="F39" s="733"/>
      <c r="G39" s="734"/>
      <c r="H39" s="735"/>
      <c r="I39" s="118"/>
      <c r="J39" s="118"/>
      <c r="K39" s="620"/>
      <c r="L39" s="148"/>
    </row>
    <row r="40" spans="1:12" ht="17.25" customHeight="1" thickBot="1" x14ac:dyDescent="0.2">
      <c r="A40" s="1585"/>
      <c r="B40" s="606" t="s">
        <v>879</v>
      </c>
      <c r="C40" s="1076" t="s">
        <v>1238</v>
      </c>
      <c r="D40" s="1078"/>
      <c r="E40" s="736" t="s">
        <v>642</v>
      </c>
      <c r="F40" s="113">
        <v>2124</v>
      </c>
      <c r="G40" s="113"/>
      <c r="H40" s="113"/>
      <c r="I40" s="118"/>
      <c r="J40" s="118"/>
      <c r="K40" s="620"/>
      <c r="L40" s="150"/>
    </row>
    <row r="41" spans="1:12" x14ac:dyDescent="0.15">
      <c r="K41" s="620"/>
    </row>
    <row r="42" spans="1:12" x14ac:dyDescent="0.15">
      <c r="K42" s="620"/>
    </row>
    <row r="43" spans="1:12" x14ac:dyDescent="0.15">
      <c r="K43" s="620"/>
    </row>
  </sheetData>
  <sheetProtection selectLockedCells="1"/>
  <mergeCells count="40">
    <mergeCell ref="F31:G31"/>
    <mergeCell ref="F32:G32"/>
    <mergeCell ref="F33:G33"/>
    <mergeCell ref="F25:G25"/>
    <mergeCell ref="F26:G26"/>
    <mergeCell ref="F27:G27"/>
    <mergeCell ref="F28:G28"/>
    <mergeCell ref="F29:G29"/>
    <mergeCell ref="C40:D40"/>
    <mergeCell ref="A1:H1"/>
    <mergeCell ref="A2:G2"/>
    <mergeCell ref="F4:H4"/>
    <mergeCell ref="D11:F11"/>
    <mergeCell ref="A39:A40"/>
    <mergeCell ref="C39:D39"/>
    <mergeCell ref="A38:B38"/>
    <mergeCell ref="A13:B14"/>
    <mergeCell ref="B16:B34"/>
    <mergeCell ref="F20:G20"/>
    <mergeCell ref="F21:G21"/>
    <mergeCell ref="F22:G22"/>
    <mergeCell ref="F23:G23"/>
    <mergeCell ref="F34:G34"/>
    <mergeCell ref="F24:G24"/>
    <mergeCell ref="C38:H38"/>
    <mergeCell ref="C7:I7"/>
    <mergeCell ref="C8:I8"/>
    <mergeCell ref="C9:I9"/>
    <mergeCell ref="C10:I10"/>
    <mergeCell ref="C13:C14"/>
    <mergeCell ref="D13:D14"/>
    <mergeCell ref="E13:E14"/>
    <mergeCell ref="F13:I13"/>
    <mergeCell ref="F14:G14"/>
    <mergeCell ref="F15:G15"/>
    <mergeCell ref="F16:G16"/>
    <mergeCell ref="F17:G17"/>
    <mergeCell ref="F18:G18"/>
    <mergeCell ref="F19:G19"/>
    <mergeCell ref="F30:G30"/>
  </mergeCells>
  <phoneticPr fontId="72"/>
  <dataValidations count="8">
    <dataValidation type="list" allowBlank="1" showInputMessage="1" showErrorMessage="1" sqref="E15:E34" xr:uid="{00000000-0002-0000-1400-000000000000}">
      <formula1>"専従（8割以上）,専任（5割以上8割未満）,その他"</formula1>
    </dataValidation>
    <dataValidation allowBlank="1" showInputMessage="1" showErrorMessage="1" prompt="表紙の病院名をコピー" sqref="E5" xr:uid="{00000000-0002-0000-1400-000001000000}"/>
    <dataValidation type="list" allowBlank="1" showInputMessage="1" showErrorMessage="1" sqref="D15:D34" xr:uid="{9ABCB57C-9C99-4E90-9FE3-330B711BCBE1}">
      <formula1>"常勤,非常勤"</formula1>
    </dataValidation>
    <dataValidation allowBlank="1" showInputMessage="1" showErrorMessage="1" prompt="表紙の病院名を反映" sqref="F4:H4" xr:uid="{00000000-0002-0000-1400-000003000000}"/>
    <dataValidation imeMode="disabled" allowBlank="1" showInputMessage="1" showErrorMessage="1" prompt="内線番号を半角で入力" sqref="F40:H40" xr:uid="{00000000-0002-0000-1400-000004000000}"/>
    <dataValidation type="custom" imeMode="disabled" allowBlank="1" showInputMessage="1" showErrorMessage="1" error="半角で入力してください" prompt="電話番号はハイフン「-」を含め、半角で入力_x000a_XXX-XXXX-XXXX" sqref="C39:C40" xr:uid="{00000000-0002-0000-1400-000005000000}">
      <formula1>LEN(C39)=LENB(C39)</formula1>
    </dataValidation>
    <dataValidation allowBlank="1" showErrorMessage="1" prompt="表紙の病院名をコピー" sqref="F5:H5" xr:uid="{00000000-0002-0000-1400-000006000000}"/>
    <dataValidation type="list" allowBlank="1" showInputMessage="1" showErrorMessage="1" sqref="C15:C34" xr:uid="{ECCCFBC6-2A02-491A-87E4-77742B1D03CD}">
      <formula1>"医師,薬剤師,看護師,その他"</formula1>
    </dataValidation>
  </dataValidations>
  <printOptions horizontalCentered="1"/>
  <pageMargins left="0.39370078740157483" right="0.39370078740157483" top="0.59055118110236227" bottom="0.59055118110236227" header="0.31496062992125984" footer="0.27559055118110237"/>
  <pageSetup paperSize="9" scale="70" fitToHeight="0" orientation="portrait" r:id="rId1"/>
  <headerFooter scaleWithDoc="0" alignWithMargins="0">
    <oddFooter>&amp;C&amp;P/&amp;N&amp;R&amp;A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I151"/>
  <sheetViews>
    <sheetView view="pageBreakPreview" zoomScaleNormal="100" zoomScaleSheetLayoutView="100" workbookViewId="0">
      <selection sqref="A1:F1"/>
    </sheetView>
  </sheetViews>
  <sheetFormatPr defaultColWidth="9" defaultRowHeight="13.5" x14ac:dyDescent="0.15"/>
  <cols>
    <col min="1" max="1" width="3.625" style="496" customWidth="1"/>
    <col min="2" max="2" width="9.75" style="738" customWidth="1"/>
    <col min="3" max="3" width="64.375" style="496" customWidth="1"/>
    <col min="4" max="4" width="76.625" style="496" customWidth="1"/>
    <col min="5" max="5" width="54.625" style="496" customWidth="1"/>
    <col min="6" max="6" width="6" style="496" customWidth="1"/>
    <col min="7" max="7" width="5.375" style="737" hidden="1" customWidth="1"/>
    <col min="8" max="8" width="2.25" style="496" customWidth="1"/>
    <col min="9" max="9" width="80.625" style="501" customWidth="1"/>
    <col min="10" max="16384" width="9" style="496"/>
  </cols>
  <sheetData>
    <row r="1" spans="1:9" ht="18" thickBot="1" x14ac:dyDescent="0.2">
      <c r="A1" s="1596" t="s">
        <v>880</v>
      </c>
      <c r="B1" s="1597"/>
      <c r="C1" s="1597"/>
      <c r="D1" s="1597"/>
      <c r="E1" s="1597"/>
      <c r="F1" s="1597"/>
      <c r="H1" s="100"/>
      <c r="I1" s="159"/>
    </row>
    <row r="2" spans="1:9" ht="33" customHeight="1" thickTop="1" thickBot="1" x14ac:dyDescent="0.2">
      <c r="A2" s="192"/>
      <c r="B2" s="192"/>
      <c r="C2" s="753"/>
      <c r="D2" s="203" t="s">
        <v>1085</v>
      </c>
      <c r="E2" s="116" t="str">
        <f>IF(COUNTIF(G:G,"未充足あり")&gt;=1,"未充足あり",IF(COUNTIF(G:G,"入力済")=0,"不要","入力済"))</f>
        <v>不要</v>
      </c>
      <c r="F2" s="100"/>
      <c r="G2" s="1598"/>
      <c r="H2" s="100"/>
    </row>
    <row r="3" spans="1:9" ht="5.0999999999999996" customHeight="1" thickTop="1" x14ac:dyDescent="0.15">
      <c r="C3" s="754"/>
      <c r="G3" s="1598"/>
      <c r="H3" s="739"/>
      <c r="I3" s="740"/>
    </row>
    <row r="4" spans="1:9" ht="20.100000000000001" customHeight="1" x14ac:dyDescent="0.15">
      <c r="C4" s="754"/>
      <c r="D4" s="621" t="s">
        <v>767</v>
      </c>
      <c r="E4" s="1599" t="str">
        <f>+表紙!E3</f>
        <v>大阪母子医療センター</v>
      </c>
      <c r="F4" s="1600"/>
      <c r="G4" s="1598"/>
      <c r="H4" s="741"/>
      <c r="I4" s="742" t="s">
        <v>186</v>
      </c>
    </row>
    <row r="5" spans="1:9" ht="20.100000000000001" customHeight="1" x14ac:dyDescent="0.15">
      <c r="C5" s="754"/>
      <c r="D5" s="497" t="s">
        <v>1178</v>
      </c>
      <c r="E5" s="764" t="s">
        <v>1199</v>
      </c>
      <c r="F5"/>
      <c r="I5" s="158"/>
    </row>
    <row r="6" spans="1:9" ht="54" customHeight="1" x14ac:dyDescent="0.15">
      <c r="A6" s="1601" t="s">
        <v>1200</v>
      </c>
      <c r="B6" s="1601"/>
      <c r="C6" s="1601"/>
      <c r="D6" s="1601"/>
      <c r="E6" s="1601"/>
      <c r="F6" s="1601"/>
      <c r="I6" s="158"/>
    </row>
    <row r="7" spans="1:9" ht="30" customHeight="1" thickBot="1" x14ac:dyDescent="0.2">
      <c r="A7" s="743"/>
      <c r="B7" s="744" t="s">
        <v>1081</v>
      </c>
      <c r="C7" s="745" t="s">
        <v>1205</v>
      </c>
      <c r="D7" s="746" t="s">
        <v>881</v>
      </c>
      <c r="E7" s="1602" t="s">
        <v>882</v>
      </c>
      <c r="F7" s="1603"/>
      <c r="I7" s="158"/>
    </row>
    <row r="8" spans="1:9" customFormat="1" ht="50.1" customHeight="1" thickBot="1" x14ac:dyDescent="0.2">
      <c r="A8" s="747" t="s">
        <v>751</v>
      </c>
      <c r="B8" s="101">
        <v>96</v>
      </c>
      <c r="C8" s="748" t="s">
        <v>883</v>
      </c>
      <c r="D8" s="749" t="s">
        <v>884</v>
      </c>
      <c r="E8" s="1604" t="s">
        <v>1201</v>
      </c>
      <c r="F8" s="1605"/>
      <c r="G8" s="176"/>
      <c r="I8" s="160"/>
    </row>
    <row r="9" spans="1:9" customFormat="1" ht="50.1" customHeight="1" thickBot="1" x14ac:dyDescent="0.2">
      <c r="A9" s="747" t="s">
        <v>751</v>
      </c>
      <c r="B9" s="101">
        <v>115</v>
      </c>
      <c r="C9" s="748" t="s">
        <v>885</v>
      </c>
      <c r="D9" s="749" t="s">
        <v>886</v>
      </c>
      <c r="E9" s="1606" t="s">
        <v>1202</v>
      </c>
      <c r="F9" s="1605"/>
      <c r="G9" s="176"/>
      <c r="I9" s="160"/>
    </row>
    <row r="10" spans="1:9" ht="50.1" customHeight="1" thickBot="1" x14ac:dyDescent="0.2">
      <c r="A10" s="728">
        <v>1</v>
      </c>
      <c r="B10" s="108"/>
      <c r="C10" s="748" t="str">
        <f>IFERROR(VLOOKUP(B10,'(非表示)指定要件一覧表'!$A:$C,2,0),"")</f>
        <v/>
      </c>
      <c r="D10" s="114"/>
      <c r="E10" s="1076"/>
      <c r="F10" s="1078"/>
      <c r="G10" s="750" t="str">
        <f>IF(B10&lt;&gt;"",IF(AND(D10&lt;&gt;"",E10&lt;&gt;""),"入力済","未充足あり"),"不要")</f>
        <v>不要</v>
      </c>
      <c r="H10" s="751"/>
      <c r="I10" s="158"/>
    </row>
    <row r="11" spans="1:9" ht="50.1" customHeight="1" thickBot="1" x14ac:dyDescent="0.2">
      <c r="A11" s="728">
        <v>2</v>
      </c>
      <c r="B11" s="108"/>
      <c r="C11" s="748" t="str">
        <f>IFERROR(VLOOKUP(B11,'(非表示)指定要件一覧表'!$A:$C,2,0),"")</f>
        <v/>
      </c>
      <c r="D11" s="114"/>
      <c r="E11" s="1076"/>
      <c r="F11" s="1078"/>
      <c r="G11" s="750" t="str">
        <f t="shared" ref="G11:G49" si="0">IF(B11&lt;&gt;"",IF(AND(D11&lt;&gt;"",E11&lt;&gt;""),"入力済","未充足あり"),"不要")</f>
        <v>不要</v>
      </c>
      <c r="I11" s="158"/>
    </row>
    <row r="12" spans="1:9" ht="50.1" customHeight="1" thickBot="1" x14ac:dyDescent="0.2">
      <c r="A12" s="728">
        <v>3</v>
      </c>
      <c r="B12" s="752"/>
      <c r="C12" s="748" t="str">
        <f>IFERROR(VLOOKUP(B12,'(非表示)指定要件一覧表'!$A:$C,2,0),"")</f>
        <v/>
      </c>
      <c r="D12" s="114"/>
      <c r="E12" s="1076"/>
      <c r="F12" s="1078"/>
      <c r="G12" s="737" t="str">
        <f t="shared" si="0"/>
        <v>不要</v>
      </c>
      <c r="I12" s="158"/>
    </row>
    <row r="13" spans="1:9" ht="50.1" customHeight="1" thickBot="1" x14ac:dyDescent="0.2">
      <c r="A13" s="728">
        <v>4</v>
      </c>
      <c r="B13" s="752"/>
      <c r="C13" s="748" t="str">
        <f>IFERROR(VLOOKUP(B13,'(非表示)指定要件一覧表'!$A:$C,2,0),"")</f>
        <v/>
      </c>
      <c r="D13" s="114"/>
      <c r="E13" s="1076"/>
      <c r="F13" s="1078"/>
      <c r="G13" s="737" t="str">
        <f t="shared" si="0"/>
        <v>不要</v>
      </c>
      <c r="I13" s="158"/>
    </row>
    <row r="14" spans="1:9" ht="50.1" customHeight="1" thickBot="1" x14ac:dyDescent="0.2">
      <c r="A14" s="728">
        <v>5</v>
      </c>
      <c r="B14" s="752"/>
      <c r="C14" s="748" t="str">
        <f>IFERROR(VLOOKUP(B14,'(非表示)指定要件一覧表'!$A:$C,2,0),"")</f>
        <v/>
      </c>
      <c r="D14" s="114"/>
      <c r="E14" s="1076"/>
      <c r="F14" s="1078"/>
      <c r="G14" s="750" t="str">
        <f t="shared" si="0"/>
        <v>不要</v>
      </c>
      <c r="H14" s="751"/>
      <c r="I14" s="158"/>
    </row>
    <row r="15" spans="1:9" ht="50.1" customHeight="1" thickBot="1" x14ac:dyDescent="0.2">
      <c r="A15" s="728">
        <v>6</v>
      </c>
      <c r="B15" s="752"/>
      <c r="C15" s="748" t="str">
        <f>IFERROR(VLOOKUP(B15,'(非表示)指定要件一覧表'!$A:$C,2,0),"")</f>
        <v/>
      </c>
      <c r="D15" s="114"/>
      <c r="E15" s="1076"/>
      <c r="F15" s="1078"/>
      <c r="G15" s="750" t="str">
        <f t="shared" si="0"/>
        <v>不要</v>
      </c>
      <c r="I15" s="158"/>
    </row>
    <row r="16" spans="1:9" ht="50.1" customHeight="1" thickBot="1" x14ac:dyDescent="0.2">
      <c r="A16" s="728">
        <v>7</v>
      </c>
      <c r="B16" s="752"/>
      <c r="C16" s="748" t="str">
        <f>IFERROR(VLOOKUP(B16,'(非表示)指定要件一覧表'!$A:$C,2,0),"")</f>
        <v/>
      </c>
      <c r="D16" s="114"/>
      <c r="E16" s="1076"/>
      <c r="F16" s="1078"/>
      <c r="G16" s="737" t="str">
        <f t="shared" si="0"/>
        <v>不要</v>
      </c>
      <c r="I16" s="158"/>
    </row>
    <row r="17" spans="1:9" ht="50.1" customHeight="1" thickBot="1" x14ac:dyDescent="0.2">
      <c r="A17" s="728">
        <v>8</v>
      </c>
      <c r="B17" s="752"/>
      <c r="C17" s="748" t="str">
        <f>IFERROR(VLOOKUP(B17,'(非表示)指定要件一覧表'!$A:$C,2,0),"")</f>
        <v/>
      </c>
      <c r="D17" s="114"/>
      <c r="E17" s="1076"/>
      <c r="F17" s="1078"/>
      <c r="G17" s="737" t="str">
        <f t="shared" si="0"/>
        <v>不要</v>
      </c>
      <c r="I17" s="158"/>
    </row>
    <row r="18" spans="1:9" ht="50.1" customHeight="1" thickBot="1" x14ac:dyDescent="0.2">
      <c r="A18" s="728">
        <v>9</v>
      </c>
      <c r="B18" s="752"/>
      <c r="C18" s="748" t="str">
        <f>IFERROR(VLOOKUP(B18,'(非表示)指定要件一覧表'!$A:$C,2,0),"")</f>
        <v/>
      </c>
      <c r="D18" s="114"/>
      <c r="E18" s="1076"/>
      <c r="F18" s="1078"/>
      <c r="G18" s="737" t="str">
        <f t="shared" si="0"/>
        <v>不要</v>
      </c>
      <c r="I18" s="158"/>
    </row>
    <row r="19" spans="1:9" ht="50.1" customHeight="1" thickBot="1" x14ac:dyDescent="0.2">
      <c r="A19" s="728">
        <v>10</v>
      </c>
      <c r="B19" s="752"/>
      <c r="C19" s="748" t="str">
        <f>IFERROR(VLOOKUP(B19,'(非表示)指定要件一覧表'!$A:$C,2,0),"")</f>
        <v/>
      </c>
      <c r="D19" s="114"/>
      <c r="E19" s="1076"/>
      <c r="F19" s="1078"/>
      <c r="G19" s="737" t="str">
        <f t="shared" si="0"/>
        <v>不要</v>
      </c>
      <c r="I19" s="158"/>
    </row>
    <row r="20" spans="1:9" ht="50.1" customHeight="1" thickBot="1" x14ac:dyDescent="0.2">
      <c r="A20" s="728">
        <v>11</v>
      </c>
      <c r="B20" s="752"/>
      <c r="C20" s="748" t="str">
        <f>IFERROR(VLOOKUP(B20,'(非表示)指定要件一覧表'!$A:$C,2,0),"")</f>
        <v/>
      </c>
      <c r="D20" s="114"/>
      <c r="E20" s="1076"/>
      <c r="F20" s="1078"/>
      <c r="G20" s="737" t="str">
        <f t="shared" si="0"/>
        <v>不要</v>
      </c>
      <c r="I20" s="158"/>
    </row>
    <row r="21" spans="1:9" ht="50.1" customHeight="1" thickBot="1" x14ac:dyDescent="0.2">
      <c r="A21" s="728">
        <v>12</v>
      </c>
      <c r="B21" s="752"/>
      <c r="C21" s="748" t="str">
        <f>IFERROR(VLOOKUP(B21,'(非表示)指定要件一覧表'!$A:$C,2,0),"")</f>
        <v/>
      </c>
      <c r="D21" s="114"/>
      <c r="E21" s="1076"/>
      <c r="F21" s="1078"/>
      <c r="G21" s="737" t="str">
        <f t="shared" si="0"/>
        <v>不要</v>
      </c>
      <c r="I21" s="158"/>
    </row>
    <row r="22" spans="1:9" ht="50.1" customHeight="1" thickBot="1" x14ac:dyDescent="0.2">
      <c r="A22" s="728">
        <v>13</v>
      </c>
      <c r="B22" s="752"/>
      <c r="C22" s="748" t="str">
        <f>IFERROR(VLOOKUP(B22,'(非表示)指定要件一覧表'!$A:$C,2,0),"")</f>
        <v/>
      </c>
      <c r="D22" s="114"/>
      <c r="E22" s="1076"/>
      <c r="F22" s="1078"/>
      <c r="G22" s="737" t="str">
        <f t="shared" si="0"/>
        <v>不要</v>
      </c>
      <c r="I22" s="158"/>
    </row>
    <row r="23" spans="1:9" ht="50.1" customHeight="1" thickBot="1" x14ac:dyDescent="0.2">
      <c r="A23" s="728">
        <v>14</v>
      </c>
      <c r="B23" s="752"/>
      <c r="C23" s="748" t="str">
        <f>IFERROR(VLOOKUP(B23,'(非表示)指定要件一覧表'!$A:$C,2,0),"")</f>
        <v/>
      </c>
      <c r="D23" s="114"/>
      <c r="E23" s="1076"/>
      <c r="F23" s="1078"/>
      <c r="G23" s="737" t="str">
        <f t="shared" si="0"/>
        <v>不要</v>
      </c>
      <c r="I23" s="158"/>
    </row>
    <row r="24" spans="1:9" ht="50.1" customHeight="1" thickBot="1" x14ac:dyDescent="0.2">
      <c r="A24" s="728">
        <v>15</v>
      </c>
      <c r="B24" s="752"/>
      <c r="C24" s="748" t="str">
        <f>IFERROR(VLOOKUP(B24,'(非表示)指定要件一覧表'!$A:$C,2,0),"")</f>
        <v/>
      </c>
      <c r="D24" s="114"/>
      <c r="E24" s="1076"/>
      <c r="F24" s="1078"/>
      <c r="G24" s="737" t="str">
        <f t="shared" si="0"/>
        <v>不要</v>
      </c>
      <c r="I24" s="756"/>
    </row>
    <row r="25" spans="1:9" ht="50.1" customHeight="1" thickBot="1" x14ac:dyDescent="0.2">
      <c r="A25" s="728">
        <v>16</v>
      </c>
      <c r="B25" s="752"/>
      <c r="C25" s="748" t="str">
        <f>IFERROR(VLOOKUP(B25,'(非表示)指定要件一覧表'!$A:$C,2,0),"")</f>
        <v/>
      </c>
      <c r="D25" s="114"/>
      <c r="E25" s="1076"/>
      <c r="F25" s="1078"/>
      <c r="G25" s="737" t="str">
        <f t="shared" si="0"/>
        <v>不要</v>
      </c>
      <c r="I25" s="756"/>
    </row>
    <row r="26" spans="1:9" ht="50.1" customHeight="1" thickBot="1" x14ac:dyDescent="0.2">
      <c r="A26" s="728">
        <v>17</v>
      </c>
      <c r="B26" s="752"/>
      <c r="C26" s="748" t="str">
        <f>IFERROR(VLOOKUP(B26,'(非表示)指定要件一覧表'!$A:$C,2,0),"")</f>
        <v/>
      </c>
      <c r="D26" s="114"/>
      <c r="E26" s="1076"/>
      <c r="F26" s="1078"/>
      <c r="G26" s="737" t="str">
        <f t="shared" si="0"/>
        <v>不要</v>
      </c>
      <c r="I26" s="756"/>
    </row>
    <row r="27" spans="1:9" ht="50.1" customHeight="1" thickBot="1" x14ac:dyDescent="0.2">
      <c r="A27" s="728">
        <v>18</v>
      </c>
      <c r="B27" s="752"/>
      <c r="C27" s="748" t="str">
        <f>IFERROR(VLOOKUP(B27,'(非表示)指定要件一覧表'!$A:$C,2,0),"")</f>
        <v/>
      </c>
      <c r="D27" s="114"/>
      <c r="E27" s="1076"/>
      <c r="F27" s="1078"/>
      <c r="G27" s="737" t="str">
        <f t="shared" si="0"/>
        <v>不要</v>
      </c>
      <c r="I27" s="756"/>
    </row>
    <row r="28" spans="1:9" ht="50.1" customHeight="1" thickBot="1" x14ac:dyDescent="0.2">
      <c r="A28" s="728">
        <v>19</v>
      </c>
      <c r="B28" s="752"/>
      <c r="C28" s="748" t="str">
        <f>IFERROR(VLOOKUP(B28,'(非表示)指定要件一覧表'!$A:$C,2,0),"")</f>
        <v/>
      </c>
      <c r="D28" s="114"/>
      <c r="E28" s="1076"/>
      <c r="F28" s="1078"/>
      <c r="G28" s="737" t="str">
        <f t="shared" si="0"/>
        <v>不要</v>
      </c>
      <c r="I28" s="756"/>
    </row>
    <row r="29" spans="1:9" ht="50.1" customHeight="1" thickBot="1" x14ac:dyDescent="0.2">
      <c r="A29" s="728">
        <v>20</v>
      </c>
      <c r="B29" s="752"/>
      <c r="C29" s="748" t="str">
        <f>IFERROR(VLOOKUP(B29,'(非表示)指定要件一覧表'!$A:$C,2,0),"")</f>
        <v/>
      </c>
      <c r="D29" s="114"/>
      <c r="E29" s="1076"/>
      <c r="F29" s="1078"/>
      <c r="G29" s="737" t="str">
        <f t="shared" si="0"/>
        <v>不要</v>
      </c>
      <c r="I29" s="756"/>
    </row>
    <row r="30" spans="1:9" ht="50.1" customHeight="1" thickBot="1" x14ac:dyDescent="0.2">
      <c r="A30" s="728">
        <v>21</v>
      </c>
      <c r="B30" s="752"/>
      <c r="C30" s="748" t="str">
        <f>IFERROR(VLOOKUP(B30,'(非表示)指定要件一覧表'!$A:$C,2,0),"")</f>
        <v/>
      </c>
      <c r="D30" s="114"/>
      <c r="E30" s="1076"/>
      <c r="F30" s="1078"/>
      <c r="G30" s="737" t="str">
        <f t="shared" si="0"/>
        <v>不要</v>
      </c>
      <c r="I30" s="756"/>
    </row>
    <row r="31" spans="1:9" ht="50.1" customHeight="1" thickBot="1" x14ac:dyDescent="0.2">
      <c r="A31" s="728">
        <v>22</v>
      </c>
      <c r="B31" s="752"/>
      <c r="C31" s="748" t="str">
        <f>IFERROR(VLOOKUP(B31,'(非表示)指定要件一覧表'!$A:$C,2,0),"")</f>
        <v/>
      </c>
      <c r="D31" s="114"/>
      <c r="E31" s="1076"/>
      <c r="F31" s="1078"/>
      <c r="G31" s="737" t="str">
        <f t="shared" si="0"/>
        <v>不要</v>
      </c>
      <c r="I31" s="756"/>
    </row>
    <row r="32" spans="1:9" ht="50.1" customHeight="1" thickBot="1" x14ac:dyDescent="0.2">
      <c r="A32" s="728">
        <v>23</v>
      </c>
      <c r="B32" s="752"/>
      <c r="C32" s="748" t="str">
        <f>IFERROR(VLOOKUP(B32,'(非表示)指定要件一覧表'!$A:$C,2,0),"")</f>
        <v/>
      </c>
      <c r="D32" s="114"/>
      <c r="E32" s="1076"/>
      <c r="F32" s="1078"/>
      <c r="G32" s="737" t="str">
        <f t="shared" si="0"/>
        <v>不要</v>
      </c>
      <c r="I32" s="756"/>
    </row>
    <row r="33" spans="1:9" ht="50.1" customHeight="1" thickBot="1" x14ac:dyDescent="0.2">
      <c r="A33" s="728">
        <v>24</v>
      </c>
      <c r="B33" s="752"/>
      <c r="C33" s="748" t="str">
        <f>IFERROR(VLOOKUP(B33,'(非表示)指定要件一覧表'!$A:$C,2,0),"")</f>
        <v/>
      </c>
      <c r="D33" s="114"/>
      <c r="E33" s="1076"/>
      <c r="F33" s="1078"/>
      <c r="G33" s="737" t="str">
        <f t="shared" si="0"/>
        <v>不要</v>
      </c>
      <c r="I33" s="756"/>
    </row>
    <row r="34" spans="1:9" ht="50.1" customHeight="1" thickBot="1" x14ac:dyDescent="0.2">
      <c r="A34" s="728">
        <v>25</v>
      </c>
      <c r="B34" s="752"/>
      <c r="C34" s="748" t="str">
        <f>IFERROR(VLOOKUP(B34,'(非表示)指定要件一覧表'!$A:$C,2,0),"")</f>
        <v/>
      </c>
      <c r="D34" s="114"/>
      <c r="E34" s="1076"/>
      <c r="F34" s="1078"/>
      <c r="G34" s="737" t="str">
        <f t="shared" si="0"/>
        <v>不要</v>
      </c>
      <c r="I34" s="756"/>
    </row>
    <row r="35" spans="1:9" ht="50.1" customHeight="1" thickBot="1" x14ac:dyDescent="0.2">
      <c r="A35" s="728">
        <v>26</v>
      </c>
      <c r="B35" s="752"/>
      <c r="C35" s="748" t="str">
        <f>IFERROR(VLOOKUP(B35,'(非表示)指定要件一覧表'!$A:$C,2,0),"")</f>
        <v/>
      </c>
      <c r="D35" s="114"/>
      <c r="E35" s="1076"/>
      <c r="F35" s="1078"/>
      <c r="G35" s="737" t="str">
        <f t="shared" si="0"/>
        <v>不要</v>
      </c>
      <c r="I35" s="756"/>
    </row>
    <row r="36" spans="1:9" ht="50.1" customHeight="1" thickBot="1" x14ac:dyDescent="0.2">
      <c r="A36" s="728">
        <v>27</v>
      </c>
      <c r="B36" s="752"/>
      <c r="C36" s="748" t="str">
        <f>IFERROR(VLOOKUP(B36,'(非表示)指定要件一覧表'!$A:$C,2,0),"")</f>
        <v/>
      </c>
      <c r="D36" s="114"/>
      <c r="E36" s="1076"/>
      <c r="F36" s="1078"/>
      <c r="G36" s="737" t="str">
        <f t="shared" si="0"/>
        <v>不要</v>
      </c>
      <c r="I36" s="756"/>
    </row>
    <row r="37" spans="1:9" ht="50.1" customHeight="1" thickBot="1" x14ac:dyDescent="0.2">
      <c r="A37" s="728">
        <v>28</v>
      </c>
      <c r="B37" s="752"/>
      <c r="C37" s="748" t="str">
        <f>IFERROR(VLOOKUP(B37,'(非表示)指定要件一覧表'!$A:$C,2,0),"")</f>
        <v/>
      </c>
      <c r="D37" s="114"/>
      <c r="E37" s="1076"/>
      <c r="F37" s="1078"/>
      <c r="G37" s="737" t="str">
        <f t="shared" si="0"/>
        <v>不要</v>
      </c>
      <c r="I37" s="756"/>
    </row>
    <row r="38" spans="1:9" ht="50.1" customHeight="1" thickBot="1" x14ac:dyDescent="0.2">
      <c r="A38" s="728">
        <v>29</v>
      </c>
      <c r="B38" s="752"/>
      <c r="C38" s="748" t="str">
        <f>IFERROR(VLOOKUP(B38,'(非表示)指定要件一覧表'!$A:$C,2,0),"")</f>
        <v/>
      </c>
      <c r="D38" s="114"/>
      <c r="E38" s="1076"/>
      <c r="F38" s="1078"/>
      <c r="G38" s="737" t="str">
        <f t="shared" si="0"/>
        <v>不要</v>
      </c>
      <c r="I38" s="756"/>
    </row>
    <row r="39" spans="1:9" ht="50.1" customHeight="1" thickBot="1" x14ac:dyDescent="0.2">
      <c r="A39" s="728">
        <v>30</v>
      </c>
      <c r="B39" s="752"/>
      <c r="C39" s="748" t="str">
        <f>IFERROR(VLOOKUP(B39,'(非表示)指定要件一覧表'!$A:$C,2,0),"")</f>
        <v/>
      </c>
      <c r="D39" s="114"/>
      <c r="E39" s="1076"/>
      <c r="F39" s="1078"/>
      <c r="G39" s="737" t="str">
        <f t="shared" si="0"/>
        <v>不要</v>
      </c>
      <c r="I39" s="756"/>
    </row>
    <row r="40" spans="1:9" ht="50.1" customHeight="1" thickBot="1" x14ac:dyDescent="0.2">
      <c r="A40" s="728">
        <v>31</v>
      </c>
      <c r="B40" s="752"/>
      <c r="C40" s="748" t="str">
        <f>IFERROR(VLOOKUP(B40,'(非表示)指定要件一覧表'!$A:$C,2,0),"")</f>
        <v/>
      </c>
      <c r="D40" s="114"/>
      <c r="E40" s="1076"/>
      <c r="F40" s="1078"/>
      <c r="G40" s="737" t="str">
        <f t="shared" si="0"/>
        <v>不要</v>
      </c>
      <c r="I40" s="756"/>
    </row>
    <row r="41" spans="1:9" ht="50.1" customHeight="1" thickBot="1" x14ac:dyDescent="0.2">
      <c r="A41" s="728">
        <v>32</v>
      </c>
      <c r="B41" s="752"/>
      <c r="C41" s="748" t="str">
        <f>IFERROR(VLOOKUP(B41,'(非表示)指定要件一覧表'!$A:$C,2,0),"")</f>
        <v/>
      </c>
      <c r="D41" s="114"/>
      <c r="E41" s="1076"/>
      <c r="F41" s="1078"/>
      <c r="G41" s="737" t="str">
        <f t="shared" si="0"/>
        <v>不要</v>
      </c>
      <c r="I41" s="756"/>
    </row>
    <row r="42" spans="1:9" ht="50.1" customHeight="1" thickBot="1" x14ac:dyDescent="0.2">
      <c r="A42" s="728">
        <v>33</v>
      </c>
      <c r="B42" s="752"/>
      <c r="C42" s="748" t="str">
        <f>IFERROR(VLOOKUP(B42,'(非表示)指定要件一覧表'!$A:$C,2,0),"")</f>
        <v/>
      </c>
      <c r="D42" s="114"/>
      <c r="E42" s="1076"/>
      <c r="F42" s="1078"/>
      <c r="G42" s="737" t="str">
        <f t="shared" si="0"/>
        <v>不要</v>
      </c>
      <c r="I42" s="756"/>
    </row>
    <row r="43" spans="1:9" ht="50.1" customHeight="1" thickBot="1" x14ac:dyDescent="0.2">
      <c r="A43" s="728">
        <v>34</v>
      </c>
      <c r="B43" s="752"/>
      <c r="C43" s="748" t="str">
        <f>IFERROR(VLOOKUP(B43,'(非表示)指定要件一覧表'!$A:$C,2,0),"")</f>
        <v/>
      </c>
      <c r="D43" s="114"/>
      <c r="E43" s="1076"/>
      <c r="F43" s="1078"/>
      <c r="G43" s="737" t="str">
        <f t="shared" si="0"/>
        <v>不要</v>
      </c>
      <c r="I43" s="756"/>
    </row>
    <row r="44" spans="1:9" ht="50.1" customHeight="1" thickBot="1" x14ac:dyDescent="0.2">
      <c r="A44" s="728">
        <v>35</v>
      </c>
      <c r="B44" s="752"/>
      <c r="C44" s="748" t="str">
        <f>IFERROR(VLOOKUP(B44,'(非表示)指定要件一覧表'!$A:$C,2,0),"")</f>
        <v/>
      </c>
      <c r="D44" s="114"/>
      <c r="E44" s="1076"/>
      <c r="F44" s="1078"/>
      <c r="G44" s="737" t="str">
        <f t="shared" si="0"/>
        <v>不要</v>
      </c>
      <c r="I44" s="756"/>
    </row>
    <row r="45" spans="1:9" ht="50.1" customHeight="1" thickBot="1" x14ac:dyDescent="0.2">
      <c r="A45" s="728">
        <v>36</v>
      </c>
      <c r="B45" s="752"/>
      <c r="C45" s="748" t="str">
        <f>IFERROR(VLOOKUP(B45,'(非表示)指定要件一覧表'!$A:$C,2,0),"")</f>
        <v/>
      </c>
      <c r="D45" s="114"/>
      <c r="E45" s="1076"/>
      <c r="F45" s="1078"/>
      <c r="G45" s="737" t="str">
        <f t="shared" si="0"/>
        <v>不要</v>
      </c>
      <c r="I45" s="756"/>
    </row>
    <row r="46" spans="1:9" ht="50.1" customHeight="1" thickBot="1" x14ac:dyDescent="0.2">
      <c r="A46" s="728">
        <v>37</v>
      </c>
      <c r="B46" s="752"/>
      <c r="C46" s="748" t="str">
        <f>IFERROR(VLOOKUP(B46,'(非表示)指定要件一覧表'!$A:$C,2,0),"")</f>
        <v/>
      </c>
      <c r="D46" s="114"/>
      <c r="E46" s="1076"/>
      <c r="F46" s="1078"/>
      <c r="G46" s="737" t="str">
        <f t="shared" si="0"/>
        <v>不要</v>
      </c>
      <c r="I46" s="756"/>
    </row>
    <row r="47" spans="1:9" ht="50.1" customHeight="1" thickBot="1" x14ac:dyDescent="0.2">
      <c r="A47" s="728">
        <v>38</v>
      </c>
      <c r="B47" s="752"/>
      <c r="C47" s="748" t="str">
        <f>IFERROR(VLOOKUP(B47,'(非表示)指定要件一覧表'!$A:$C,2,0),"")</f>
        <v/>
      </c>
      <c r="D47" s="114"/>
      <c r="E47" s="1076"/>
      <c r="F47" s="1078"/>
      <c r="G47" s="737" t="str">
        <f t="shared" si="0"/>
        <v>不要</v>
      </c>
      <c r="I47" s="756"/>
    </row>
    <row r="48" spans="1:9" ht="50.1" customHeight="1" thickBot="1" x14ac:dyDescent="0.2">
      <c r="A48" s="728">
        <v>39</v>
      </c>
      <c r="B48" s="752"/>
      <c r="C48" s="748" t="str">
        <f>IFERROR(VLOOKUP(B48,'(非表示)指定要件一覧表'!$A:$C,2,0),"")</f>
        <v/>
      </c>
      <c r="D48" s="114"/>
      <c r="E48" s="1076"/>
      <c r="F48" s="1078"/>
      <c r="G48" s="737" t="str">
        <f t="shared" si="0"/>
        <v>不要</v>
      </c>
      <c r="I48" s="756"/>
    </row>
    <row r="49" spans="1:9" ht="50.1" customHeight="1" thickBot="1" x14ac:dyDescent="0.2">
      <c r="A49" s="728">
        <v>40</v>
      </c>
      <c r="B49" s="752"/>
      <c r="C49" s="748" t="str">
        <f>IFERROR(VLOOKUP(B49,'(非表示)指定要件一覧表'!$A:$C,2,0),"")</f>
        <v/>
      </c>
      <c r="D49" s="114"/>
      <c r="E49" s="1076"/>
      <c r="F49" s="1078"/>
      <c r="G49" s="737" t="str">
        <f t="shared" si="0"/>
        <v>不要</v>
      </c>
      <c r="I49" s="757"/>
    </row>
    <row r="50" spans="1:9" x14ac:dyDescent="0.15">
      <c r="B50" s="755"/>
    </row>
    <row r="51" spans="1:9" x14ac:dyDescent="0.15">
      <c r="B51" s="755"/>
    </row>
    <row r="52" spans="1:9" x14ac:dyDescent="0.15">
      <c r="B52" s="755"/>
    </row>
    <row r="53" spans="1:9" x14ac:dyDescent="0.15">
      <c r="B53" s="755"/>
    </row>
    <row r="54" spans="1:9" x14ac:dyDescent="0.15">
      <c r="B54" s="755"/>
    </row>
    <row r="55" spans="1:9" x14ac:dyDescent="0.15">
      <c r="B55" s="755"/>
    </row>
    <row r="56" spans="1:9" x14ac:dyDescent="0.15">
      <c r="B56" s="755"/>
    </row>
    <row r="57" spans="1:9" x14ac:dyDescent="0.15">
      <c r="B57" s="755"/>
    </row>
    <row r="58" spans="1:9" x14ac:dyDescent="0.15">
      <c r="B58" s="755"/>
    </row>
    <row r="59" spans="1:9" x14ac:dyDescent="0.15">
      <c r="B59" s="755"/>
    </row>
    <row r="60" spans="1:9" x14ac:dyDescent="0.15">
      <c r="B60" s="755"/>
    </row>
    <row r="61" spans="1:9" x14ac:dyDescent="0.15">
      <c r="B61" s="755"/>
    </row>
    <row r="62" spans="1:9" x14ac:dyDescent="0.15">
      <c r="B62" s="755"/>
    </row>
    <row r="63" spans="1:9" x14ac:dyDescent="0.15">
      <c r="B63" s="755"/>
    </row>
    <row r="64" spans="1:9" x14ac:dyDescent="0.15">
      <c r="B64" s="755"/>
    </row>
    <row r="65" spans="2:2" x14ac:dyDescent="0.15">
      <c r="B65" s="755"/>
    </row>
    <row r="66" spans="2:2" x14ac:dyDescent="0.15">
      <c r="B66" s="755"/>
    </row>
    <row r="67" spans="2:2" x14ac:dyDescent="0.15">
      <c r="B67" s="755"/>
    </row>
    <row r="68" spans="2:2" x14ac:dyDescent="0.15">
      <c r="B68" s="755"/>
    </row>
    <row r="69" spans="2:2" x14ac:dyDescent="0.15">
      <c r="B69" s="755"/>
    </row>
    <row r="70" spans="2:2" x14ac:dyDescent="0.15">
      <c r="B70" s="755"/>
    </row>
    <row r="71" spans="2:2" x14ac:dyDescent="0.15">
      <c r="B71" s="755"/>
    </row>
    <row r="72" spans="2:2" x14ac:dyDescent="0.15">
      <c r="B72" s="755"/>
    </row>
    <row r="73" spans="2:2" x14ac:dyDescent="0.15">
      <c r="B73" s="755"/>
    </row>
    <row r="74" spans="2:2" x14ac:dyDescent="0.15">
      <c r="B74" s="755"/>
    </row>
    <row r="75" spans="2:2" x14ac:dyDescent="0.15">
      <c r="B75" s="755"/>
    </row>
    <row r="76" spans="2:2" x14ac:dyDescent="0.15">
      <c r="B76" s="755"/>
    </row>
    <row r="77" spans="2:2" x14ac:dyDescent="0.15">
      <c r="B77" s="755"/>
    </row>
    <row r="78" spans="2:2" x14ac:dyDescent="0.15">
      <c r="B78" s="755"/>
    </row>
    <row r="79" spans="2:2" x14ac:dyDescent="0.15">
      <c r="B79" s="755"/>
    </row>
    <row r="80" spans="2:2" x14ac:dyDescent="0.15">
      <c r="B80" s="755"/>
    </row>
    <row r="81" spans="2:2" x14ac:dyDescent="0.15">
      <c r="B81" s="755"/>
    </row>
    <row r="82" spans="2:2" x14ac:dyDescent="0.15">
      <c r="B82" s="755"/>
    </row>
    <row r="83" spans="2:2" x14ac:dyDescent="0.15">
      <c r="B83" s="755"/>
    </row>
    <row r="84" spans="2:2" x14ac:dyDescent="0.15">
      <c r="B84" s="755"/>
    </row>
    <row r="85" spans="2:2" x14ac:dyDescent="0.15">
      <c r="B85" s="755"/>
    </row>
    <row r="86" spans="2:2" x14ac:dyDescent="0.15">
      <c r="B86" s="755"/>
    </row>
    <row r="87" spans="2:2" x14ac:dyDescent="0.15">
      <c r="B87" s="755"/>
    </row>
    <row r="88" spans="2:2" x14ac:dyDescent="0.15">
      <c r="B88" s="755"/>
    </row>
    <row r="89" spans="2:2" x14ac:dyDescent="0.15">
      <c r="B89" s="755"/>
    </row>
    <row r="90" spans="2:2" x14ac:dyDescent="0.15">
      <c r="B90" s="755"/>
    </row>
    <row r="91" spans="2:2" x14ac:dyDescent="0.15">
      <c r="B91" s="755"/>
    </row>
    <row r="92" spans="2:2" x14ac:dyDescent="0.15">
      <c r="B92" s="755"/>
    </row>
    <row r="93" spans="2:2" x14ac:dyDescent="0.15">
      <c r="B93" s="755"/>
    </row>
    <row r="94" spans="2:2" x14ac:dyDescent="0.15">
      <c r="B94" s="755"/>
    </row>
    <row r="95" spans="2:2" x14ac:dyDescent="0.15">
      <c r="B95" s="755"/>
    </row>
    <row r="96" spans="2:2" x14ac:dyDescent="0.15">
      <c r="B96" s="755"/>
    </row>
    <row r="97" spans="2:2" x14ac:dyDescent="0.15">
      <c r="B97" s="755"/>
    </row>
    <row r="98" spans="2:2" x14ac:dyDescent="0.15">
      <c r="B98" s="755"/>
    </row>
    <row r="99" spans="2:2" x14ac:dyDescent="0.15">
      <c r="B99" s="755"/>
    </row>
    <row r="100" spans="2:2" x14ac:dyDescent="0.15">
      <c r="B100" s="755"/>
    </row>
    <row r="101" spans="2:2" x14ac:dyDescent="0.15">
      <c r="B101" s="755"/>
    </row>
    <row r="102" spans="2:2" x14ac:dyDescent="0.15">
      <c r="B102" s="755"/>
    </row>
    <row r="103" spans="2:2" x14ac:dyDescent="0.15">
      <c r="B103" s="755"/>
    </row>
    <row r="104" spans="2:2" x14ac:dyDescent="0.15">
      <c r="B104" s="755"/>
    </row>
    <row r="105" spans="2:2" x14ac:dyDescent="0.15">
      <c r="B105" s="755"/>
    </row>
    <row r="106" spans="2:2" x14ac:dyDescent="0.15">
      <c r="B106" s="755"/>
    </row>
    <row r="107" spans="2:2" x14ac:dyDescent="0.15">
      <c r="B107" s="755"/>
    </row>
    <row r="108" spans="2:2" x14ac:dyDescent="0.15">
      <c r="B108" s="755"/>
    </row>
    <row r="109" spans="2:2" x14ac:dyDescent="0.15">
      <c r="B109" s="755"/>
    </row>
    <row r="110" spans="2:2" x14ac:dyDescent="0.15">
      <c r="B110" s="755"/>
    </row>
    <row r="111" spans="2:2" x14ac:dyDescent="0.15">
      <c r="B111" s="755"/>
    </row>
    <row r="112" spans="2:2" x14ac:dyDescent="0.15">
      <c r="B112" s="755"/>
    </row>
    <row r="113" spans="2:2" x14ac:dyDescent="0.15">
      <c r="B113" s="755"/>
    </row>
    <row r="114" spans="2:2" x14ac:dyDescent="0.15">
      <c r="B114" s="755"/>
    </row>
    <row r="115" spans="2:2" x14ac:dyDescent="0.15">
      <c r="B115" s="755"/>
    </row>
    <row r="116" spans="2:2" x14ac:dyDescent="0.15">
      <c r="B116" s="755"/>
    </row>
    <row r="117" spans="2:2" x14ac:dyDescent="0.15">
      <c r="B117" s="755"/>
    </row>
    <row r="118" spans="2:2" x14ac:dyDescent="0.15">
      <c r="B118" s="755"/>
    </row>
    <row r="119" spans="2:2" x14ac:dyDescent="0.15">
      <c r="B119" s="755"/>
    </row>
    <row r="120" spans="2:2" x14ac:dyDescent="0.15">
      <c r="B120" s="755"/>
    </row>
    <row r="121" spans="2:2" x14ac:dyDescent="0.15">
      <c r="B121" s="755"/>
    </row>
    <row r="122" spans="2:2" x14ac:dyDescent="0.15">
      <c r="B122" s="755"/>
    </row>
    <row r="123" spans="2:2" x14ac:dyDescent="0.15">
      <c r="B123" s="755"/>
    </row>
    <row r="124" spans="2:2" x14ac:dyDescent="0.15">
      <c r="B124" s="755"/>
    </row>
    <row r="125" spans="2:2" x14ac:dyDescent="0.15">
      <c r="B125" s="755"/>
    </row>
    <row r="126" spans="2:2" x14ac:dyDescent="0.15">
      <c r="B126" s="755"/>
    </row>
    <row r="127" spans="2:2" x14ac:dyDescent="0.15">
      <c r="B127" s="755"/>
    </row>
    <row r="128" spans="2:2" x14ac:dyDescent="0.15">
      <c r="B128" s="755"/>
    </row>
    <row r="129" spans="2:2" x14ac:dyDescent="0.15">
      <c r="B129" s="755"/>
    </row>
    <row r="130" spans="2:2" x14ac:dyDescent="0.15">
      <c r="B130" s="755"/>
    </row>
    <row r="131" spans="2:2" x14ac:dyDescent="0.15">
      <c r="B131" s="755"/>
    </row>
    <row r="132" spans="2:2" x14ac:dyDescent="0.15">
      <c r="B132" s="755"/>
    </row>
    <row r="133" spans="2:2" x14ac:dyDescent="0.15">
      <c r="B133" s="755"/>
    </row>
    <row r="134" spans="2:2" x14ac:dyDescent="0.15">
      <c r="B134" s="755"/>
    </row>
    <row r="135" spans="2:2" x14ac:dyDescent="0.15">
      <c r="B135" s="755"/>
    </row>
    <row r="136" spans="2:2" x14ac:dyDescent="0.15">
      <c r="B136" s="755"/>
    </row>
    <row r="137" spans="2:2" x14ac:dyDescent="0.15">
      <c r="B137" s="755"/>
    </row>
    <row r="138" spans="2:2" x14ac:dyDescent="0.15">
      <c r="B138" s="755"/>
    </row>
    <row r="139" spans="2:2" x14ac:dyDescent="0.15">
      <c r="B139" s="755"/>
    </row>
    <row r="140" spans="2:2" x14ac:dyDescent="0.15">
      <c r="B140" s="755"/>
    </row>
    <row r="141" spans="2:2" x14ac:dyDescent="0.15">
      <c r="B141" s="755"/>
    </row>
    <row r="142" spans="2:2" x14ac:dyDescent="0.15">
      <c r="B142" s="755"/>
    </row>
    <row r="143" spans="2:2" x14ac:dyDescent="0.15">
      <c r="B143" s="755"/>
    </row>
    <row r="144" spans="2:2" x14ac:dyDescent="0.15">
      <c r="B144" s="755"/>
    </row>
    <row r="145" spans="2:2" x14ac:dyDescent="0.15">
      <c r="B145" s="755"/>
    </row>
    <row r="146" spans="2:2" x14ac:dyDescent="0.15">
      <c r="B146" s="755"/>
    </row>
    <row r="147" spans="2:2" x14ac:dyDescent="0.15">
      <c r="B147" s="755"/>
    </row>
    <row r="148" spans="2:2" x14ac:dyDescent="0.15">
      <c r="B148" s="755"/>
    </row>
    <row r="149" spans="2:2" x14ac:dyDescent="0.15">
      <c r="B149" s="755"/>
    </row>
    <row r="150" spans="2:2" x14ac:dyDescent="0.15">
      <c r="B150" s="755"/>
    </row>
    <row r="151" spans="2:2" x14ac:dyDescent="0.15">
      <c r="B151" s="755"/>
    </row>
  </sheetData>
  <sheetProtection selectLockedCells="1" autoFilter="0"/>
  <mergeCells count="47">
    <mergeCell ref="E15:F15"/>
    <mergeCell ref="E8:F8"/>
    <mergeCell ref="E9:F9"/>
    <mergeCell ref="E10:F10"/>
    <mergeCell ref="E13:F13"/>
    <mergeCell ref="E14:F14"/>
    <mergeCell ref="A1:F1"/>
    <mergeCell ref="E11:F11"/>
    <mergeCell ref="E12:F12"/>
    <mergeCell ref="G2:G4"/>
    <mergeCell ref="E4:F4"/>
    <mergeCell ref="A6:F6"/>
    <mergeCell ref="E7:F7"/>
    <mergeCell ref="E22:F22"/>
    <mergeCell ref="E23:F23"/>
    <mergeCell ref="E16:F16"/>
    <mergeCell ref="E17:F17"/>
    <mergeCell ref="E18:F18"/>
    <mergeCell ref="E19:F19"/>
    <mergeCell ref="E20:F20"/>
    <mergeCell ref="E21:F21"/>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9:F49"/>
    <mergeCell ref="E44:F44"/>
    <mergeCell ref="E45:F45"/>
    <mergeCell ref="E46:F46"/>
    <mergeCell ref="E47:F47"/>
    <mergeCell ref="E48:F48"/>
  </mergeCells>
  <phoneticPr fontId="72"/>
  <dataValidations count="2">
    <dataValidation allowBlank="1" showErrorMessage="1" sqref="G14:G15 G10:G11" xr:uid="{00000000-0002-0000-1500-000000000000}"/>
    <dataValidation allowBlank="1" showInputMessage="1" showErrorMessage="1" prompt="表紙シートの病院名を反映" sqref="E4:F4" xr:uid="{00000000-0002-0000-1500-000001000000}"/>
  </dataValidations>
  <pageMargins left="0.25" right="0.25" top="0.75" bottom="0.75" header="0.3" footer="0.3"/>
  <pageSetup paperSize="9" scale="47" fitToHeight="0" orientation="portrait" r:id="rId1"/>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locked="0" defaultSize="0" print="0" autoFill="0" autoPict="0" macro="[0]!Sheet11.TEST1">
                <anchor moveWithCells="1" sizeWithCells="1">
                  <from>
                    <xdr:col>2</xdr:col>
                    <xdr:colOff>9525</xdr:colOff>
                    <xdr:row>1</xdr:row>
                    <xdr:rowOff>152400</xdr:rowOff>
                  </from>
                  <to>
                    <xdr:col>2</xdr:col>
                    <xdr:colOff>2676525</xdr:colOff>
                    <xdr:row>4</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C115"/>
  <sheetViews>
    <sheetView zoomScaleNormal="100" workbookViewId="0">
      <selection activeCell="C115" sqref="C115"/>
    </sheetView>
  </sheetViews>
  <sheetFormatPr defaultColWidth="9" defaultRowHeight="13.5" x14ac:dyDescent="0.15"/>
  <cols>
    <col min="1" max="1" width="9" style="105"/>
    <col min="2" max="2" width="125" style="106" customWidth="1"/>
    <col min="3" max="3" width="9" style="107"/>
    <col min="4" max="16384" width="9" style="105"/>
  </cols>
  <sheetData>
    <row r="1" spans="1:3" ht="14.25" thickBot="1" x14ac:dyDescent="0.2">
      <c r="A1" s="110" t="s">
        <v>965</v>
      </c>
      <c r="B1" s="111" t="s">
        <v>966</v>
      </c>
      <c r="C1" s="110" t="s">
        <v>1080</v>
      </c>
    </row>
    <row r="2" spans="1:3" ht="41.25" thickBot="1" x14ac:dyDescent="0.2">
      <c r="A2" s="108">
        <v>8</v>
      </c>
      <c r="B2" s="112" t="s">
        <v>967</v>
      </c>
      <c r="C2" s="109" t="str">
        <f>'様式3（病院機能）'!O8</f>
        <v>○</v>
      </c>
    </row>
    <row r="3" spans="1:3" ht="27.75" thickBot="1" x14ac:dyDescent="0.2">
      <c r="A3" s="108">
        <v>10</v>
      </c>
      <c r="B3" s="112" t="s">
        <v>968</v>
      </c>
      <c r="C3" s="109" t="str">
        <f>'様式3（病院機能）'!O10</f>
        <v>○</v>
      </c>
    </row>
    <row r="4" spans="1:3" ht="14.25" thickBot="1" x14ac:dyDescent="0.2">
      <c r="A4" s="108">
        <v>11</v>
      </c>
      <c r="B4" s="112" t="s">
        <v>969</v>
      </c>
      <c r="C4" s="109">
        <f>'様式3（病院機能）'!O11</f>
        <v>0</v>
      </c>
    </row>
    <row r="5" spans="1:3" ht="27.75" thickBot="1" x14ac:dyDescent="0.2">
      <c r="A5" s="108">
        <v>12</v>
      </c>
      <c r="B5" s="112" t="s">
        <v>970</v>
      </c>
      <c r="C5" s="109">
        <f>'様式3（病院機能）'!O12</f>
        <v>0</v>
      </c>
    </row>
    <row r="6" spans="1:3" ht="41.25" thickBot="1" x14ac:dyDescent="0.2">
      <c r="A6" s="108">
        <v>13</v>
      </c>
      <c r="B6" s="112" t="s">
        <v>971</v>
      </c>
      <c r="C6" s="109">
        <f>'様式3（病院機能）'!O13</f>
        <v>0</v>
      </c>
    </row>
    <row r="7" spans="1:3" ht="27.75" thickBot="1" x14ac:dyDescent="0.2">
      <c r="A7" s="108">
        <v>14</v>
      </c>
      <c r="B7" s="112" t="s">
        <v>972</v>
      </c>
      <c r="C7" s="109">
        <f>'様式3（病院機能）'!O14</f>
        <v>0</v>
      </c>
    </row>
    <row r="8" spans="1:3" ht="27.75" thickBot="1" x14ac:dyDescent="0.2">
      <c r="A8" s="108">
        <v>16</v>
      </c>
      <c r="B8" s="112" t="s">
        <v>973</v>
      </c>
      <c r="C8" s="109" t="str">
        <f>'様式3（病院機能）'!O16</f>
        <v>○</v>
      </c>
    </row>
    <row r="9" spans="1:3" ht="14.25" thickBot="1" x14ac:dyDescent="0.2">
      <c r="A9" s="108">
        <v>17</v>
      </c>
      <c r="B9" s="112" t="s">
        <v>974</v>
      </c>
      <c r="C9" s="109" t="str">
        <f>'様式3（病院機能）'!O17</f>
        <v>○</v>
      </c>
    </row>
    <row r="10" spans="1:3" ht="14.25" thickBot="1" x14ac:dyDescent="0.2">
      <c r="A10" s="108">
        <v>19</v>
      </c>
      <c r="B10" s="112" t="s">
        <v>975</v>
      </c>
      <c r="C10" s="109" t="str">
        <f>'様式3（病院機能）'!O19</f>
        <v>○</v>
      </c>
    </row>
    <row r="11" spans="1:3" ht="14.25" thickBot="1" x14ac:dyDescent="0.2">
      <c r="A11" s="108">
        <v>20</v>
      </c>
      <c r="B11" s="112" t="s">
        <v>976</v>
      </c>
      <c r="C11" s="109" t="str">
        <f>'様式3（病院機能）'!O20</f>
        <v>○</v>
      </c>
    </row>
    <row r="12" spans="1:3" ht="14.25" thickBot="1" x14ac:dyDescent="0.2">
      <c r="A12" s="108">
        <v>21</v>
      </c>
      <c r="B12" s="112" t="s">
        <v>977</v>
      </c>
      <c r="C12" s="109" t="str">
        <f>'様式3（病院機能）'!O21</f>
        <v>○</v>
      </c>
    </row>
    <row r="13" spans="1:3" ht="27.75" thickBot="1" x14ac:dyDescent="0.2">
      <c r="A13" s="108">
        <v>22</v>
      </c>
      <c r="B13" s="112" t="s">
        <v>978</v>
      </c>
      <c r="C13" s="109" t="str">
        <f>'様式3（病院機能）'!O22</f>
        <v>○</v>
      </c>
    </row>
    <row r="14" spans="1:3" ht="14.25" thickBot="1" x14ac:dyDescent="0.2">
      <c r="A14" s="108">
        <v>23</v>
      </c>
      <c r="B14" s="112" t="s">
        <v>979</v>
      </c>
      <c r="C14" s="109" t="str">
        <f>'様式3（病院機能）'!O23</f>
        <v>○</v>
      </c>
    </row>
    <row r="15" spans="1:3" ht="27.75" thickBot="1" x14ac:dyDescent="0.2">
      <c r="A15" s="108">
        <v>26</v>
      </c>
      <c r="B15" s="112" t="s">
        <v>980</v>
      </c>
      <c r="C15" s="109" t="str">
        <f>'様式3（病院機能）'!O26</f>
        <v>○</v>
      </c>
    </row>
    <row r="16" spans="1:3" ht="14.25" thickBot="1" x14ac:dyDescent="0.2">
      <c r="A16" s="108">
        <v>28</v>
      </c>
      <c r="B16" s="112" t="s">
        <v>981</v>
      </c>
      <c r="C16" s="109" t="str">
        <f>'様式3（病院機能）'!O28</f>
        <v>○</v>
      </c>
    </row>
    <row r="17" spans="1:3" ht="14.25" thickBot="1" x14ac:dyDescent="0.2">
      <c r="A17" s="108">
        <v>30</v>
      </c>
      <c r="B17" s="112" t="s">
        <v>982</v>
      </c>
      <c r="C17" s="109" t="str">
        <f>'様式3（病院機能）'!O30</f>
        <v>○</v>
      </c>
    </row>
    <row r="18" spans="1:3" ht="14.25" thickBot="1" x14ac:dyDescent="0.2">
      <c r="A18" s="108">
        <v>31</v>
      </c>
      <c r="B18" s="112" t="s">
        <v>983</v>
      </c>
      <c r="C18" s="109" t="str">
        <f>'様式3（病院機能）'!O31</f>
        <v>○</v>
      </c>
    </row>
    <row r="19" spans="1:3" ht="27.75" thickBot="1" x14ac:dyDescent="0.2">
      <c r="A19" s="108">
        <v>32</v>
      </c>
      <c r="B19" s="112" t="s">
        <v>984</v>
      </c>
      <c r="C19" s="109" t="str">
        <f>'様式3（病院機能）'!O32</f>
        <v/>
      </c>
    </row>
    <row r="20" spans="1:3" ht="14.25" thickBot="1" x14ac:dyDescent="0.2">
      <c r="A20" s="108">
        <v>36</v>
      </c>
      <c r="B20" s="112" t="s">
        <v>985</v>
      </c>
      <c r="C20" s="109" t="str">
        <f>'様式3（病院機能）'!O36</f>
        <v>○</v>
      </c>
    </row>
    <row r="21" spans="1:3" ht="27.75" thickBot="1" x14ac:dyDescent="0.2">
      <c r="A21" s="108">
        <v>38</v>
      </c>
      <c r="B21" s="112" t="s">
        <v>986</v>
      </c>
      <c r="C21" s="109" t="str">
        <f>'様式3（病院機能）'!O38</f>
        <v>○</v>
      </c>
    </row>
    <row r="22" spans="1:3" ht="27.75" thickBot="1" x14ac:dyDescent="0.2">
      <c r="A22" s="108">
        <v>40</v>
      </c>
      <c r="B22" s="112" t="s">
        <v>987</v>
      </c>
      <c r="C22" s="109" t="str">
        <f>'様式3（病院機能）'!O40</f>
        <v>○</v>
      </c>
    </row>
    <row r="23" spans="1:3" ht="27.75" thickBot="1" x14ac:dyDescent="0.2">
      <c r="A23" s="108">
        <v>41</v>
      </c>
      <c r="B23" s="112" t="s">
        <v>988</v>
      </c>
      <c r="C23" s="109" t="str">
        <f>'様式3（病院機能）'!O41</f>
        <v>○</v>
      </c>
    </row>
    <row r="24" spans="1:3" ht="14.25" thickBot="1" x14ac:dyDescent="0.2">
      <c r="A24" s="108">
        <v>44</v>
      </c>
      <c r="B24" s="112" t="s">
        <v>989</v>
      </c>
      <c r="C24" s="109" t="str">
        <f>'様式3（病院機能）'!O44</f>
        <v>○</v>
      </c>
    </row>
    <row r="25" spans="1:3" ht="14.25" thickBot="1" x14ac:dyDescent="0.2">
      <c r="A25" s="108">
        <v>45</v>
      </c>
      <c r="B25" s="112" t="s">
        <v>990</v>
      </c>
      <c r="C25" s="109" t="str">
        <f>'様式3（病院機能）'!O45</f>
        <v>○</v>
      </c>
    </row>
    <row r="26" spans="1:3" ht="27.75" thickBot="1" x14ac:dyDescent="0.2">
      <c r="A26" s="108">
        <v>46</v>
      </c>
      <c r="B26" s="112" t="s">
        <v>991</v>
      </c>
      <c r="C26" s="109" t="str">
        <f>'様式3（病院機能）'!O46</f>
        <v>○</v>
      </c>
    </row>
    <row r="27" spans="1:3" ht="14.25" thickBot="1" x14ac:dyDescent="0.2">
      <c r="A27" s="108">
        <v>47</v>
      </c>
      <c r="B27" s="112" t="s">
        <v>992</v>
      </c>
      <c r="C27" s="109" t="str">
        <f>'様式3（病院機能）'!O47</f>
        <v>○</v>
      </c>
    </row>
    <row r="28" spans="1:3" ht="27.75" thickBot="1" x14ac:dyDescent="0.2">
      <c r="A28" s="108">
        <v>49</v>
      </c>
      <c r="B28" s="112" t="s">
        <v>993</v>
      </c>
      <c r="C28" s="109" t="str">
        <f>'様式3（病院機能）'!O49</f>
        <v>○</v>
      </c>
    </row>
    <row r="29" spans="1:3" ht="14.25" thickBot="1" x14ac:dyDescent="0.2">
      <c r="A29" s="108">
        <v>50</v>
      </c>
      <c r="B29" s="112" t="s">
        <v>994</v>
      </c>
      <c r="C29" s="109" t="str">
        <f>'様式3（病院機能）'!O50</f>
        <v>○</v>
      </c>
    </row>
    <row r="30" spans="1:3" ht="27.75" thickBot="1" x14ac:dyDescent="0.2">
      <c r="A30" s="108">
        <v>51</v>
      </c>
      <c r="B30" s="112" t="s">
        <v>995</v>
      </c>
      <c r="C30" s="109" t="str">
        <f>'様式3（病院機能）'!O51</f>
        <v>○</v>
      </c>
    </row>
    <row r="31" spans="1:3" ht="14.25" thickBot="1" x14ac:dyDescent="0.2">
      <c r="A31" s="108">
        <v>52</v>
      </c>
      <c r="B31" s="112" t="s">
        <v>996</v>
      </c>
      <c r="C31" s="109" t="str">
        <f>'様式3（病院機能）'!O52</f>
        <v/>
      </c>
    </row>
    <row r="32" spans="1:3" ht="14.25" thickBot="1" x14ac:dyDescent="0.2">
      <c r="A32" s="108">
        <v>59</v>
      </c>
      <c r="B32" s="112" t="s">
        <v>997</v>
      </c>
      <c r="C32" s="109" t="str">
        <f>'様式3（病院機能）'!O59</f>
        <v>○</v>
      </c>
    </row>
    <row r="33" spans="1:3" ht="14.25" thickBot="1" x14ac:dyDescent="0.2">
      <c r="A33" s="108">
        <v>64</v>
      </c>
      <c r="B33" s="112" t="s">
        <v>998</v>
      </c>
      <c r="C33" s="109" t="str">
        <f>'様式3（病院機能）'!O64</f>
        <v>○</v>
      </c>
    </row>
    <row r="34" spans="1:3" ht="14.25" thickBot="1" x14ac:dyDescent="0.2">
      <c r="A34" s="108">
        <v>68</v>
      </c>
      <c r="B34" s="112" t="s">
        <v>999</v>
      </c>
      <c r="C34" s="109" t="str">
        <f>'様式3（病院機能）'!O68</f>
        <v>○</v>
      </c>
    </row>
    <row r="35" spans="1:3" ht="14.25" thickBot="1" x14ac:dyDescent="0.2">
      <c r="A35" s="108">
        <v>70</v>
      </c>
      <c r="B35" s="112" t="s">
        <v>1000</v>
      </c>
      <c r="C35" s="109" t="str">
        <f>'様式3（病院機能）'!O70</f>
        <v>○</v>
      </c>
    </row>
    <row r="36" spans="1:3" ht="14.25" thickBot="1" x14ac:dyDescent="0.2">
      <c r="A36" s="108">
        <v>73</v>
      </c>
      <c r="B36" s="112" t="s">
        <v>1001</v>
      </c>
      <c r="C36" s="109" t="str">
        <f>'様式3（病院機能）'!O73</f>
        <v>○</v>
      </c>
    </row>
    <row r="37" spans="1:3" ht="14.25" thickBot="1" x14ac:dyDescent="0.2">
      <c r="A37" s="108">
        <v>79</v>
      </c>
      <c r="B37" s="112" t="s">
        <v>1002</v>
      </c>
      <c r="C37" s="109" t="str">
        <f>'様式3（病院機能）'!O79</f>
        <v>○</v>
      </c>
    </row>
    <row r="38" spans="1:3" ht="27.75" thickBot="1" x14ac:dyDescent="0.2">
      <c r="A38" s="108">
        <v>81</v>
      </c>
      <c r="B38" s="112" t="s">
        <v>1003</v>
      </c>
      <c r="C38" s="109" t="str">
        <f>'様式3（病院機能）'!O81</f>
        <v>○</v>
      </c>
    </row>
    <row r="39" spans="1:3" ht="14.25" thickBot="1" x14ac:dyDescent="0.2">
      <c r="A39" s="108">
        <v>83</v>
      </c>
      <c r="B39" s="112" t="s">
        <v>1004</v>
      </c>
      <c r="C39" s="109" t="str">
        <f>'様式3（病院機能）'!O83</f>
        <v>○</v>
      </c>
    </row>
    <row r="40" spans="1:3" ht="14.25" thickBot="1" x14ac:dyDescent="0.2">
      <c r="A40" s="108">
        <v>85</v>
      </c>
      <c r="B40" s="112" t="s">
        <v>1005</v>
      </c>
      <c r="C40" s="109" t="str">
        <f>'様式3（病院機能）'!O85</f>
        <v>○</v>
      </c>
    </row>
    <row r="41" spans="1:3" ht="14.25" thickBot="1" x14ac:dyDescent="0.2">
      <c r="A41" s="108">
        <v>88</v>
      </c>
      <c r="B41" s="112" t="s">
        <v>1006</v>
      </c>
      <c r="C41" s="109" t="str">
        <f>'様式3（病院機能）'!O88</f>
        <v>○</v>
      </c>
    </row>
    <row r="42" spans="1:3" ht="14.25" thickBot="1" x14ac:dyDescent="0.2">
      <c r="A42" s="108">
        <v>90</v>
      </c>
      <c r="B42" s="112" t="s">
        <v>1007</v>
      </c>
      <c r="C42" s="109" t="str">
        <f>'様式3（病院機能）'!O90</f>
        <v>○</v>
      </c>
    </row>
    <row r="43" spans="1:3" ht="14.25" thickBot="1" x14ac:dyDescent="0.2">
      <c r="A43" s="108">
        <v>94</v>
      </c>
      <c r="B43" s="112" t="s">
        <v>1008</v>
      </c>
      <c r="C43" s="109" t="str">
        <f>'様式3（病院機能）'!O94</f>
        <v>○</v>
      </c>
    </row>
    <row r="44" spans="1:3" ht="14.25" thickBot="1" x14ac:dyDescent="0.2">
      <c r="A44" s="108">
        <v>97</v>
      </c>
      <c r="B44" s="112" t="s">
        <v>1009</v>
      </c>
      <c r="C44" s="109" t="str">
        <f>'様式3（病院機能）'!O97</f>
        <v>○</v>
      </c>
    </row>
    <row r="45" spans="1:3" ht="14.25" thickBot="1" x14ac:dyDescent="0.2">
      <c r="A45" s="108">
        <v>99</v>
      </c>
      <c r="B45" s="112" t="s">
        <v>1010</v>
      </c>
      <c r="C45" s="109" t="str">
        <f>'様式3（病院機能）'!O99</f>
        <v/>
      </c>
    </row>
    <row r="46" spans="1:3" ht="14.25" thickBot="1" x14ac:dyDescent="0.2">
      <c r="A46" s="108">
        <v>100</v>
      </c>
      <c r="B46" s="112" t="s">
        <v>1011</v>
      </c>
      <c r="C46" s="109" t="str">
        <f>'様式3（病院機能）'!O100</f>
        <v/>
      </c>
    </row>
    <row r="47" spans="1:3" ht="14.25" thickBot="1" x14ac:dyDescent="0.2">
      <c r="A47" s="108">
        <v>101</v>
      </c>
      <c r="B47" s="112" t="s">
        <v>1012</v>
      </c>
      <c r="C47" s="109" t="str">
        <f>'様式3（病院機能）'!O101</f>
        <v>○</v>
      </c>
    </row>
    <row r="48" spans="1:3" ht="14.25" thickBot="1" x14ac:dyDescent="0.2">
      <c r="A48" s="108">
        <v>102</v>
      </c>
      <c r="B48" s="112" t="s">
        <v>1013</v>
      </c>
      <c r="C48" s="109" t="str">
        <f>'様式3（病院機能）'!O102</f>
        <v>○</v>
      </c>
    </row>
    <row r="49" spans="1:3" ht="14.25" thickBot="1" x14ac:dyDescent="0.2">
      <c r="A49" s="108">
        <v>105</v>
      </c>
      <c r="B49" s="112" t="s">
        <v>1014</v>
      </c>
      <c r="C49" s="109" t="str">
        <f>'様式3（病院機能）'!O105</f>
        <v>○</v>
      </c>
    </row>
    <row r="50" spans="1:3" ht="27.75" thickBot="1" x14ac:dyDescent="0.2">
      <c r="A50" s="108">
        <v>109</v>
      </c>
      <c r="B50" s="112" t="s">
        <v>1015</v>
      </c>
      <c r="C50" s="109" t="str">
        <f>'様式3（病院機能）'!O109</f>
        <v>○</v>
      </c>
    </row>
    <row r="51" spans="1:3" ht="14.25" thickBot="1" x14ac:dyDescent="0.2">
      <c r="A51" s="108">
        <v>111</v>
      </c>
      <c r="B51" s="112" t="s">
        <v>1016</v>
      </c>
      <c r="C51" s="109" t="str">
        <f>'様式3（病院機能）'!O111</f>
        <v>○</v>
      </c>
    </row>
    <row r="52" spans="1:3" ht="14.25" thickBot="1" x14ac:dyDescent="0.2">
      <c r="A52" s="108">
        <v>112</v>
      </c>
      <c r="B52" s="112" t="s">
        <v>1017</v>
      </c>
      <c r="C52" s="109" t="str">
        <f>'様式3（病院機能）'!O112</f>
        <v>○</v>
      </c>
    </row>
    <row r="53" spans="1:3" ht="14.25" thickBot="1" x14ac:dyDescent="0.2">
      <c r="A53" s="108">
        <v>119</v>
      </c>
      <c r="B53" s="112" t="s">
        <v>1018</v>
      </c>
      <c r="C53" s="109" t="str">
        <f>'様式3（病院機能）'!O119</f>
        <v>○</v>
      </c>
    </row>
    <row r="54" spans="1:3" ht="27.75" thickBot="1" x14ac:dyDescent="0.2">
      <c r="A54" s="108">
        <v>120</v>
      </c>
      <c r="B54" s="112" t="s">
        <v>1019</v>
      </c>
      <c r="C54" s="109" t="str">
        <f>'様式3（病院機能）'!O120</f>
        <v>○</v>
      </c>
    </row>
    <row r="55" spans="1:3" ht="27.75" thickBot="1" x14ac:dyDescent="0.2">
      <c r="A55" s="108">
        <v>121</v>
      </c>
      <c r="B55" s="112" t="s">
        <v>1020</v>
      </c>
      <c r="C55" s="109" t="str">
        <f>'様式3（病院機能）'!O121</f>
        <v>○</v>
      </c>
    </row>
    <row r="56" spans="1:3" ht="14.25" thickBot="1" x14ac:dyDescent="0.2">
      <c r="A56" s="108">
        <v>124</v>
      </c>
      <c r="B56" s="112" t="s">
        <v>1021</v>
      </c>
      <c r="C56" s="109" t="str">
        <f>'様式3（病院機能）'!O124</f>
        <v>○</v>
      </c>
    </row>
    <row r="57" spans="1:3" ht="14.25" thickBot="1" x14ac:dyDescent="0.2">
      <c r="A57" s="108">
        <v>125</v>
      </c>
      <c r="B57" s="112" t="s">
        <v>1022</v>
      </c>
      <c r="C57" s="109" t="str">
        <f>'様式3（病院機能）'!O125</f>
        <v>○</v>
      </c>
    </row>
    <row r="58" spans="1:3" ht="27.75" thickBot="1" x14ac:dyDescent="0.2">
      <c r="A58" s="108">
        <v>128</v>
      </c>
      <c r="B58" s="112" t="s">
        <v>1023</v>
      </c>
      <c r="C58" s="109" t="str">
        <f>'様式3（病院機能）'!O128</f>
        <v>○</v>
      </c>
    </row>
    <row r="59" spans="1:3" ht="27.75" thickBot="1" x14ac:dyDescent="0.2">
      <c r="A59" s="108">
        <v>129</v>
      </c>
      <c r="B59" s="112" t="s">
        <v>1024</v>
      </c>
      <c r="C59" s="109" t="str">
        <f>'様式3（病院機能）'!O129</f>
        <v>○</v>
      </c>
    </row>
    <row r="60" spans="1:3" ht="27.75" thickBot="1" x14ac:dyDescent="0.2">
      <c r="A60" s="108">
        <v>131</v>
      </c>
      <c r="B60" s="112" t="s">
        <v>1025</v>
      </c>
      <c r="C60" s="109" t="str">
        <f>'様式3（病院機能）'!O131</f>
        <v>○</v>
      </c>
    </row>
    <row r="61" spans="1:3" ht="27.75" thickBot="1" x14ac:dyDescent="0.2">
      <c r="A61" s="108">
        <v>135</v>
      </c>
      <c r="B61" s="112" t="s">
        <v>1026</v>
      </c>
      <c r="C61" s="109" t="str">
        <f>'様式3（病院機能）'!O135</f>
        <v>○</v>
      </c>
    </row>
    <row r="62" spans="1:3" ht="27.75" thickBot="1" x14ac:dyDescent="0.2">
      <c r="A62" s="108">
        <v>136</v>
      </c>
      <c r="B62" s="112" t="s">
        <v>1027</v>
      </c>
      <c r="C62" s="109" t="str">
        <f>'様式3（病院機能）'!O136</f>
        <v>○</v>
      </c>
    </row>
    <row r="63" spans="1:3" ht="41.25" thickBot="1" x14ac:dyDescent="0.2">
      <c r="A63" s="108">
        <v>137</v>
      </c>
      <c r="B63" s="112" t="s">
        <v>1028</v>
      </c>
      <c r="C63" s="109" t="str">
        <f>'様式3（病院機能）'!O137</f>
        <v>○</v>
      </c>
    </row>
    <row r="64" spans="1:3" ht="14.25" thickBot="1" x14ac:dyDescent="0.2">
      <c r="A64" s="108">
        <v>138</v>
      </c>
      <c r="B64" s="112" t="s">
        <v>1029</v>
      </c>
      <c r="C64" s="109" t="str">
        <f>'様式3（病院機能）'!O138</f>
        <v>○</v>
      </c>
    </row>
    <row r="65" spans="1:3" ht="41.25" thickBot="1" x14ac:dyDescent="0.2">
      <c r="A65" s="108">
        <v>142</v>
      </c>
      <c r="B65" s="112" t="s">
        <v>1030</v>
      </c>
      <c r="C65" s="109" t="str">
        <f>'様式3（病院機能）'!O142</f>
        <v>○</v>
      </c>
    </row>
    <row r="66" spans="1:3" ht="14.25" thickBot="1" x14ac:dyDescent="0.2">
      <c r="A66" s="108">
        <v>143</v>
      </c>
      <c r="B66" s="112" t="s">
        <v>1031</v>
      </c>
      <c r="C66" s="109" t="str">
        <f>'様式3（病院機能）'!O143</f>
        <v>○</v>
      </c>
    </row>
    <row r="67" spans="1:3" ht="27.75" thickBot="1" x14ac:dyDescent="0.2">
      <c r="A67" s="108">
        <v>147</v>
      </c>
      <c r="B67" s="112" t="s">
        <v>1032</v>
      </c>
      <c r="C67" s="109" t="str">
        <f>'様式3（病院機能）'!O147</f>
        <v>○</v>
      </c>
    </row>
    <row r="68" spans="1:3" ht="27.75" thickBot="1" x14ac:dyDescent="0.2">
      <c r="A68" s="108">
        <v>148</v>
      </c>
      <c r="B68" s="112" t="s">
        <v>1033</v>
      </c>
      <c r="C68" s="109" t="str">
        <f>'様式3（病院機能）'!O148</f>
        <v>○</v>
      </c>
    </row>
    <row r="69" spans="1:3" ht="14.25" thickBot="1" x14ac:dyDescent="0.2">
      <c r="A69" s="108">
        <v>150</v>
      </c>
      <c r="B69" s="112" t="s">
        <v>1034</v>
      </c>
      <c r="C69" s="109" t="str">
        <f>'様式3（病院機能）'!O150</f>
        <v>○</v>
      </c>
    </row>
    <row r="70" spans="1:3" ht="14.25" thickBot="1" x14ac:dyDescent="0.2">
      <c r="A70" s="108">
        <v>151</v>
      </c>
      <c r="B70" s="112" t="s">
        <v>1035</v>
      </c>
      <c r="C70" s="109" t="str">
        <f>'様式3（病院機能）'!O151</f>
        <v>○</v>
      </c>
    </row>
    <row r="71" spans="1:3" ht="14.25" thickBot="1" x14ac:dyDescent="0.2">
      <c r="A71" s="108">
        <v>155</v>
      </c>
      <c r="B71" s="112" t="s">
        <v>1036</v>
      </c>
      <c r="C71" s="109" t="str">
        <f>'様式3（病院機能）'!O155</f>
        <v>○</v>
      </c>
    </row>
    <row r="72" spans="1:3" ht="14.25" thickBot="1" x14ac:dyDescent="0.2">
      <c r="A72" s="108">
        <v>156</v>
      </c>
      <c r="B72" s="112" t="s">
        <v>1037</v>
      </c>
      <c r="C72" s="109" t="str">
        <f>'様式3（病院機能）'!O156</f>
        <v>○</v>
      </c>
    </row>
    <row r="73" spans="1:3" ht="14.25" thickBot="1" x14ac:dyDescent="0.2">
      <c r="A73" s="108">
        <v>158</v>
      </c>
      <c r="B73" s="112" t="s">
        <v>1038</v>
      </c>
      <c r="C73" s="109" t="str">
        <f>'様式3（病院機能）'!O158</f>
        <v>○</v>
      </c>
    </row>
    <row r="74" spans="1:3" ht="27.75" thickBot="1" x14ac:dyDescent="0.2">
      <c r="A74" s="108">
        <v>161</v>
      </c>
      <c r="B74" s="112" t="s">
        <v>1039</v>
      </c>
      <c r="C74" s="109" t="str">
        <f>'様式3（病院機能）'!O161</f>
        <v>○</v>
      </c>
    </row>
    <row r="75" spans="1:3" ht="14.25" thickBot="1" x14ac:dyDescent="0.2">
      <c r="A75" s="108">
        <v>164</v>
      </c>
      <c r="B75" s="112" t="s">
        <v>1040</v>
      </c>
      <c r="C75" s="109" t="str">
        <f>'様式3（病院機能）'!O164</f>
        <v>○</v>
      </c>
    </row>
    <row r="76" spans="1:3" ht="14.25" thickBot="1" x14ac:dyDescent="0.2">
      <c r="A76" s="108">
        <v>167</v>
      </c>
      <c r="B76" s="112" t="s">
        <v>1041</v>
      </c>
      <c r="C76" s="109" t="str">
        <f>'様式3（病院機能）'!O167</f>
        <v>○</v>
      </c>
    </row>
    <row r="77" spans="1:3" ht="14.25" thickBot="1" x14ac:dyDescent="0.2">
      <c r="A77" s="108">
        <v>178</v>
      </c>
      <c r="B77" s="112" t="s">
        <v>1042</v>
      </c>
      <c r="C77" s="109" t="str">
        <f>'様式3（病院機能）'!O178</f>
        <v>○</v>
      </c>
    </row>
    <row r="78" spans="1:3" ht="14.25" thickBot="1" x14ac:dyDescent="0.2">
      <c r="A78" s="108">
        <v>181</v>
      </c>
      <c r="B78" s="112" t="s">
        <v>1043</v>
      </c>
      <c r="C78" s="109" t="str">
        <f>'様式3（病院機能）'!O181</f>
        <v>○</v>
      </c>
    </row>
    <row r="79" spans="1:3" ht="14.25" thickBot="1" x14ac:dyDescent="0.2">
      <c r="A79" s="108">
        <v>184</v>
      </c>
      <c r="B79" s="112" t="s">
        <v>1044</v>
      </c>
      <c r="C79" s="109" t="str">
        <f>'様式3（病院機能）'!O184</f>
        <v>○</v>
      </c>
    </row>
    <row r="80" spans="1:3" ht="14.25" thickBot="1" x14ac:dyDescent="0.2">
      <c r="A80" s="108">
        <v>187</v>
      </c>
      <c r="B80" s="112" t="s">
        <v>1045</v>
      </c>
      <c r="C80" s="109" t="str">
        <f>'様式3（病院機能）'!O187</f>
        <v>○</v>
      </c>
    </row>
    <row r="81" spans="1:3" ht="14.25" thickBot="1" x14ac:dyDescent="0.2">
      <c r="A81" s="108">
        <v>190</v>
      </c>
      <c r="B81" s="112" t="s">
        <v>1046</v>
      </c>
      <c r="C81" s="109" t="str">
        <f>'様式3（病院機能）'!O190</f>
        <v>○</v>
      </c>
    </row>
    <row r="82" spans="1:3" ht="14.25" thickBot="1" x14ac:dyDescent="0.2">
      <c r="A82" s="108">
        <v>193</v>
      </c>
      <c r="B82" s="112" t="s">
        <v>1047</v>
      </c>
      <c r="C82" s="109" t="str">
        <f>'様式3（病院機能）'!O193</f>
        <v>○</v>
      </c>
    </row>
    <row r="83" spans="1:3" ht="14.25" thickBot="1" x14ac:dyDescent="0.2">
      <c r="A83" s="108">
        <v>196</v>
      </c>
      <c r="B83" s="112" t="s">
        <v>1048</v>
      </c>
      <c r="C83" s="109" t="str">
        <f>'様式3（病院機能）'!O196</f>
        <v>○</v>
      </c>
    </row>
    <row r="84" spans="1:3" ht="14.25" thickBot="1" x14ac:dyDescent="0.2">
      <c r="A84" s="108">
        <v>199</v>
      </c>
      <c r="B84" s="112" t="s">
        <v>1049</v>
      </c>
      <c r="C84" s="109" t="str">
        <f>'様式3（病院機能）'!O199</f>
        <v>○</v>
      </c>
    </row>
    <row r="85" spans="1:3" ht="27.75" thickBot="1" x14ac:dyDescent="0.2">
      <c r="A85" s="108">
        <v>203</v>
      </c>
      <c r="B85" s="112" t="s">
        <v>1050</v>
      </c>
      <c r="C85" s="109" t="str">
        <f>'様式3（病院機能）'!O203</f>
        <v>○</v>
      </c>
    </row>
    <row r="86" spans="1:3" ht="27.75" thickBot="1" x14ac:dyDescent="0.2">
      <c r="A86" s="108">
        <v>204</v>
      </c>
      <c r="B86" s="112" t="s">
        <v>1051</v>
      </c>
      <c r="C86" s="109" t="str">
        <f>'様式3（病院機能）'!O204</f>
        <v>○</v>
      </c>
    </row>
    <row r="87" spans="1:3" ht="14.25" thickBot="1" x14ac:dyDescent="0.2">
      <c r="A87" s="108">
        <v>206</v>
      </c>
      <c r="B87" s="112" t="s">
        <v>1052</v>
      </c>
      <c r="C87" s="109" t="str">
        <f>'様式3（病院機能）'!O206</f>
        <v>○</v>
      </c>
    </row>
    <row r="88" spans="1:3" ht="14.25" thickBot="1" x14ac:dyDescent="0.2">
      <c r="A88" s="108">
        <v>207</v>
      </c>
      <c r="B88" s="112" t="s">
        <v>1083</v>
      </c>
      <c r="C88" s="109" t="str">
        <f>'様式3（病院機能）'!O207</f>
        <v>○</v>
      </c>
    </row>
    <row r="89" spans="1:3" ht="14.25" thickBot="1" x14ac:dyDescent="0.2">
      <c r="A89" s="108">
        <v>208</v>
      </c>
      <c r="B89" s="112" t="s">
        <v>1053</v>
      </c>
      <c r="C89" s="109" t="str">
        <f>'様式3（病院機能）'!O208</f>
        <v>○</v>
      </c>
    </row>
    <row r="90" spans="1:3" ht="27.75" thickBot="1" x14ac:dyDescent="0.2">
      <c r="A90" s="108">
        <v>210</v>
      </c>
      <c r="B90" s="112" t="s">
        <v>1054</v>
      </c>
      <c r="C90" s="109" t="str">
        <f>'様式3（病院機能）'!O210</f>
        <v>○</v>
      </c>
    </row>
    <row r="91" spans="1:3" ht="14.25" thickBot="1" x14ac:dyDescent="0.2">
      <c r="A91" s="108">
        <v>211</v>
      </c>
      <c r="B91" s="112" t="s">
        <v>1055</v>
      </c>
      <c r="C91" s="109" t="str">
        <f>'様式3（病院機能）'!O211</f>
        <v>○</v>
      </c>
    </row>
    <row r="92" spans="1:3" ht="14.25" thickBot="1" x14ac:dyDescent="0.2">
      <c r="A92" s="108">
        <v>214</v>
      </c>
      <c r="B92" s="112" t="s">
        <v>1056</v>
      </c>
      <c r="C92" s="109" t="str">
        <f>'様式3（病院機能）'!O214</f>
        <v>○</v>
      </c>
    </row>
    <row r="93" spans="1:3" ht="27.75" thickBot="1" x14ac:dyDescent="0.2">
      <c r="A93" s="108">
        <v>217</v>
      </c>
      <c r="B93" s="112" t="s">
        <v>1057</v>
      </c>
      <c r="C93" s="109" t="str">
        <f>'様式3（病院機能）'!O217</f>
        <v>○</v>
      </c>
    </row>
    <row r="94" spans="1:3" ht="14.25" thickBot="1" x14ac:dyDescent="0.2">
      <c r="A94" s="108">
        <v>218</v>
      </c>
      <c r="B94" s="112" t="s">
        <v>1058</v>
      </c>
      <c r="C94" s="109" t="str">
        <f>'様式3（病院機能）'!O218</f>
        <v>○</v>
      </c>
    </row>
    <row r="95" spans="1:3" ht="14.25" thickBot="1" x14ac:dyDescent="0.2">
      <c r="A95" s="108">
        <v>222</v>
      </c>
      <c r="B95" s="112" t="s">
        <v>1059</v>
      </c>
      <c r="C95" s="109" t="str">
        <f>'様式3（病院機能）'!O222</f>
        <v>○</v>
      </c>
    </row>
    <row r="96" spans="1:3" ht="14.25" thickBot="1" x14ac:dyDescent="0.2">
      <c r="A96" s="108">
        <v>223</v>
      </c>
      <c r="B96" s="112" t="s">
        <v>1060</v>
      </c>
      <c r="C96" s="109" t="str">
        <f>'様式3（病院機能）'!O223</f>
        <v>○</v>
      </c>
    </row>
    <row r="97" spans="1:3" ht="14.25" thickBot="1" x14ac:dyDescent="0.2">
      <c r="A97" s="108">
        <v>225</v>
      </c>
      <c r="B97" s="112" t="s">
        <v>1061</v>
      </c>
      <c r="C97" s="109" t="str">
        <f>'様式3（病院機能）'!O225</f>
        <v>○</v>
      </c>
    </row>
    <row r="98" spans="1:3" ht="14.25" thickBot="1" x14ac:dyDescent="0.2">
      <c r="A98" s="108">
        <v>229</v>
      </c>
      <c r="B98" s="112" t="s">
        <v>1062</v>
      </c>
      <c r="C98" s="109" t="str">
        <f>'様式3（病院機能）'!O229</f>
        <v>○</v>
      </c>
    </row>
    <row r="99" spans="1:3" ht="14.25" thickBot="1" x14ac:dyDescent="0.2">
      <c r="A99" s="108">
        <v>230</v>
      </c>
      <c r="B99" s="112" t="s">
        <v>1063</v>
      </c>
      <c r="C99" s="109" t="str">
        <f>'様式3（病院機能）'!O230</f>
        <v>○</v>
      </c>
    </row>
    <row r="100" spans="1:3" ht="14.25" thickBot="1" x14ac:dyDescent="0.2">
      <c r="A100" s="108">
        <v>232</v>
      </c>
      <c r="B100" s="112" t="s">
        <v>1064</v>
      </c>
      <c r="C100" s="109" t="str">
        <f>'様式3（病院機能）'!O232</f>
        <v>○</v>
      </c>
    </row>
    <row r="101" spans="1:3" ht="14.25" thickBot="1" x14ac:dyDescent="0.2">
      <c r="A101" s="108">
        <v>233</v>
      </c>
      <c r="B101" s="112" t="s">
        <v>1065</v>
      </c>
      <c r="C101" s="109" t="str">
        <f>'様式3（病院機能）'!O233</f>
        <v>○</v>
      </c>
    </row>
    <row r="102" spans="1:3" ht="14.25" thickBot="1" x14ac:dyDescent="0.2">
      <c r="A102" s="108">
        <v>234</v>
      </c>
      <c r="B102" s="112" t="s">
        <v>1066</v>
      </c>
      <c r="C102" s="109" t="str">
        <f>'様式3（病院機能）'!O234</f>
        <v>○</v>
      </c>
    </row>
    <row r="103" spans="1:3" ht="14.25" thickBot="1" x14ac:dyDescent="0.2">
      <c r="A103" s="108">
        <v>235</v>
      </c>
      <c r="B103" s="112" t="s">
        <v>1067</v>
      </c>
      <c r="C103" s="109" t="str">
        <f>'様式3（病院機能）'!O235</f>
        <v>○</v>
      </c>
    </row>
    <row r="104" spans="1:3" ht="27.75" thickBot="1" x14ac:dyDescent="0.2">
      <c r="A104" s="108">
        <v>236</v>
      </c>
      <c r="B104" s="112" t="s">
        <v>1068</v>
      </c>
      <c r="C104" s="109" t="str">
        <f>'様式3（病院機能）'!O236</f>
        <v/>
      </c>
    </row>
    <row r="105" spans="1:3" ht="14.25" thickBot="1" x14ac:dyDescent="0.2">
      <c r="A105" s="108">
        <v>238</v>
      </c>
      <c r="B105" s="112" t="s">
        <v>1069</v>
      </c>
      <c r="C105" s="109" t="str">
        <f>'様式3（病院機能）'!O238</f>
        <v>○</v>
      </c>
    </row>
    <row r="106" spans="1:3" ht="14.25" thickBot="1" x14ac:dyDescent="0.2">
      <c r="A106" s="108">
        <v>239</v>
      </c>
      <c r="B106" s="112" t="s">
        <v>1070</v>
      </c>
      <c r="C106" s="109" t="str">
        <f>'様式3（病院機能）'!O239</f>
        <v>○</v>
      </c>
    </row>
    <row r="107" spans="1:3" ht="14.25" thickBot="1" x14ac:dyDescent="0.2">
      <c r="A107" s="108">
        <v>240</v>
      </c>
      <c r="B107" s="112" t="s">
        <v>1071</v>
      </c>
      <c r="C107" s="109" t="str">
        <f>'様式3（病院機能）'!O240</f>
        <v>○</v>
      </c>
    </row>
    <row r="108" spans="1:3" ht="14.25" thickBot="1" x14ac:dyDescent="0.2">
      <c r="A108" s="108">
        <v>242</v>
      </c>
      <c r="B108" s="112" t="s">
        <v>1072</v>
      </c>
      <c r="C108" s="109" t="str">
        <f>'様式3（病院機能）'!O242</f>
        <v>○</v>
      </c>
    </row>
    <row r="109" spans="1:3" ht="14.25" thickBot="1" x14ac:dyDescent="0.2">
      <c r="A109" s="108">
        <v>248</v>
      </c>
      <c r="B109" s="112" t="s">
        <v>1073</v>
      </c>
      <c r="C109" s="109" t="str">
        <f>'様式3（病院機能）'!O248</f>
        <v>○</v>
      </c>
    </row>
    <row r="110" spans="1:3" ht="27.75" thickBot="1" x14ac:dyDescent="0.2">
      <c r="A110" s="108">
        <v>254</v>
      </c>
      <c r="B110" s="112" t="s">
        <v>1074</v>
      </c>
      <c r="C110" s="109" t="str">
        <f>'様式3（病院機能）'!O254</f>
        <v>○</v>
      </c>
    </row>
    <row r="111" spans="1:3" ht="27.75" thickBot="1" x14ac:dyDescent="0.2">
      <c r="A111" s="108">
        <v>256</v>
      </c>
      <c r="B111" s="112" t="s">
        <v>1075</v>
      </c>
      <c r="C111" s="109" t="str">
        <f>'様式3（病院機能）'!O256</f>
        <v>○</v>
      </c>
    </row>
    <row r="112" spans="1:3" ht="14.25" thickBot="1" x14ac:dyDescent="0.2">
      <c r="A112" s="108">
        <v>258</v>
      </c>
      <c r="B112" s="112" t="s">
        <v>1076</v>
      </c>
      <c r="C112" s="109" t="str">
        <f>'様式3（病院機能）'!O258</f>
        <v>○</v>
      </c>
    </row>
    <row r="113" spans="1:3" ht="14.25" thickBot="1" x14ac:dyDescent="0.2">
      <c r="A113" s="108">
        <v>261</v>
      </c>
      <c r="B113" s="112" t="s">
        <v>1077</v>
      </c>
      <c r="C113" s="109" t="str">
        <f>'様式3（病院機能）'!O261</f>
        <v>○</v>
      </c>
    </row>
    <row r="114" spans="1:3" ht="14.25" thickBot="1" x14ac:dyDescent="0.2">
      <c r="A114" s="108">
        <v>263</v>
      </c>
      <c r="B114" s="112" t="s">
        <v>1078</v>
      </c>
      <c r="C114" s="109" t="str">
        <f>'様式3（病院機能）'!O263</f>
        <v>○</v>
      </c>
    </row>
    <row r="115" spans="1:3" ht="14.25" thickBot="1" x14ac:dyDescent="0.2">
      <c r="A115" s="108">
        <v>264</v>
      </c>
      <c r="B115" s="112" t="s">
        <v>1079</v>
      </c>
      <c r="C115" s="109" t="str">
        <f>'様式3（病院機能）'!O264</f>
        <v>○</v>
      </c>
    </row>
  </sheetData>
  <phoneticPr fontId="7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44"/>
  <sheetViews>
    <sheetView tabSelected="1" view="pageBreakPreview" zoomScaleNormal="100" zoomScaleSheetLayoutView="100" workbookViewId="0"/>
  </sheetViews>
  <sheetFormatPr defaultColWidth="9" defaultRowHeight="13.5" x14ac:dyDescent="0.15"/>
  <cols>
    <col min="1" max="2" width="15.625" style="118" customWidth="1"/>
    <col min="3" max="3" width="15.625" customWidth="1"/>
    <col min="4" max="4" width="15.625" style="119" customWidth="1"/>
    <col min="5" max="5" width="98" customWidth="1"/>
    <col min="6" max="6" width="1.5" customWidth="1"/>
    <col min="7" max="7" width="3.125" customWidth="1"/>
    <col min="8" max="8" width="76.25" customWidth="1"/>
  </cols>
  <sheetData>
    <row r="1" spans="1:8" ht="20.100000000000001" customHeight="1" thickBot="1" x14ac:dyDescent="0.2">
      <c r="A1" s="117" t="s">
        <v>185</v>
      </c>
    </row>
    <row r="2" spans="1:8" ht="24.95" customHeight="1" thickBot="1" x14ac:dyDescent="0.2">
      <c r="D2" s="120" t="s">
        <v>889</v>
      </c>
      <c r="E2" s="796" t="s">
        <v>1402</v>
      </c>
      <c r="F2" s="797"/>
      <c r="G2" s="121"/>
      <c r="H2" s="122" t="s">
        <v>186</v>
      </c>
    </row>
    <row r="3" spans="1:8" ht="24.95" customHeight="1" thickBot="1" x14ac:dyDescent="0.2">
      <c r="D3" s="120" t="s">
        <v>888</v>
      </c>
      <c r="E3" s="794" t="s">
        <v>1208</v>
      </c>
      <c r="F3" s="795"/>
      <c r="G3" s="121"/>
      <c r="H3" s="148"/>
    </row>
    <row r="4" spans="1:8" ht="24.95" customHeight="1" x14ac:dyDescent="0.15">
      <c r="G4" s="121"/>
      <c r="H4" s="148"/>
    </row>
    <row r="5" spans="1:8" ht="24.95" customHeight="1" x14ac:dyDescent="0.15">
      <c r="A5" s="123"/>
      <c r="B5" s="124"/>
      <c r="C5" s="125" t="s">
        <v>1128</v>
      </c>
      <c r="D5" s="125"/>
      <c r="E5" s="126"/>
      <c r="G5" s="121"/>
      <c r="H5" s="148"/>
    </row>
    <row r="6" spans="1:8" ht="24.95" customHeight="1" x14ac:dyDescent="0.15">
      <c r="A6" s="127" t="e">
        <f>IF(OR(#REF!="",#REF!="",#REF!="",#REF!="",#REF!="",#REF!=""),"未入力あり","入力済")</f>
        <v>#REF!</v>
      </c>
      <c r="B6" s="124"/>
      <c r="C6" s="128" t="s">
        <v>187</v>
      </c>
      <c r="D6" s="129" t="s">
        <v>959</v>
      </c>
      <c r="E6" s="130" t="s">
        <v>188</v>
      </c>
      <c r="G6" s="121"/>
      <c r="H6" s="148"/>
    </row>
    <row r="7" spans="1:8" ht="24.95" customHeight="1" x14ac:dyDescent="0.15">
      <c r="A7" s="131" t="str">
        <f>IF('様式3（病院基本情報）'!R1="","入力済",'様式3（病院基本情報）'!R1)</f>
        <v>入力済</v>
      </c>
      <c r="B7" s="124"/>
      <c r="C7" s="132" t="s">
        <v>189</v>
      </c>
      <c r="D7" s="133" t="s">
        <v>959</v>
      </c>
      <c r="E7" s="134" t="s">
        <v>190</v>
      </c>
      <c r="G7" s="121"/>
      <c r="H7" s="148"/>
    </row>
    <row r="8" spans="1:8" ht="24.95" customHeight="1" x14ac:dyDescent="0.15">
      <c r="A8" s="131" t="str">
        <f>IF('様式3（病院機能）'!M3="","入力済",'様式3（病院機能）'!M3)</f>
        <v>チェック欄に未入力なし</v>
      </c>
      <c r="B8" s="124"/>
      <c r="C8" s="128" t="s">
        <v>189</v>
      </c>
      <c r="D8" s="133" t="s">
        <v>959</v>
      </c>
      <c r="E8" s="134" t="s">
        <v>191</v>
      </c>
      <c r="G8" s="121"/>
      <c r="H8" s="148"/>
    </row>
    <row r="9" spans="1:8" ht="24.95" customHeight="1" x14ac:dyDescent="0.15">
      <c r="A9" s="135"/>
      <c r="E9" s="136"/>
      <c r="G9" s="121"/>
      <c r="H9" s="148"/>
    </row>
    <row r="10" spans="1:8" ht="24.95" customHeight="1" x14ac:dyDescent="0.15">
      <c r="A10" s="123"/>
      <c r="B10" s="124"/>
      <c r="C10" s="137" t="s">
        <v>192</v>
      </c>
      <c r="D10" s="792" t="s">
        <v>954</v>
      </c>
      <c r="E10" s="793"/>
      <c r="G10" s="121"/>
      <c r="H10" s="148"/>
    </row>
    <row r="11" spans="1:8" ht="24.95" customHeight="1" x14ac:dyDescent="0.15">
      <c r="A11" s="133" t="s">
        <v>193</v>
      </c>
      <c r="B11" s="138" t="s">
        <v>194</v>
      </c>
      <c r="C11" s="139" t="s">
        <v>195</v>
      </c>
      <c r="D11" s="133" t="s">
        <v>196</v>
      </c>
      <c r="E11" s="133" t="s">
        <v>197</v>
      </c>
      <c r="G11" s="121"/>
      <c r="H11" s="148"/>
    </row>
    <row r="12" spans="1:8" ht="24.95" customHeight="1" x14ac:dyDescent="0.15">
      <c r="A12" s="131" t="str">
        <f>'別紙1（各種小児がんの情報）'!V2</f>
        <v>入力済</v>
      </c>
      <c r="B12" s="138"/>
      <c r="C12" s="140" t="s">
        <v>198</v>
      </c>
      <c r="D12" s="133" t="s">
        <v>959</v>
      </c>
      <c r="E12" s="141" t="s">
        <v>199</v>
      </c>
      <c r="G12" s="121"/>
      <c r="H12" s="148"/>
    </row>
    <row r="13" spans="1:8" ht="24.95" customHeight="1" x14ac:dyDescent="0.15">
      <c r="A13" s="131" t="str">
        <f>'別紙2（生殖機能の温存の支援）'!S2</f>
        <v>入力済</v>
      </c>
      <c r="B13" s="142" t="str">
        <f>IF('別紙2（生殖機能の温存の支援）'!E32="あり","あり","")</f>
        <v/>
      </c>
      <c r="C13" s="140" t="s">
        <v>200</v>
      </c>
      <c r="D13" s="133" t="s">
        <v>960</v>
      </c>
      <c r="E13" s="143" t="s">
        <v>201</v>
      </c>
      <c r="G13" s="121"/>
      <c r="H13" s="148"/>
    </row>
    <row r="14" spans="1:8" ht="24.95" customHeight="1" x14ac:dyDescent="0.15">
      <c r="A14" s="131" t="str">
        <f>'別紙3（緩和ケアチームの組織）'!F2</f>
        <v>入力済</v>
      </c>
      <c r="B14" s="138"/>
      <c r="C14" s="140" t="s">
        <v>202</v>
      </c>
      <c r="D14" s="133" t="s">
        <v>959</v>
      </c>
      <c r="E14" s="143" t="s">
        <v>203</v>
      </c>
      <c r="G14" s="121"/>
      <c r="H14" s="148"/>
    </row>
    <row r="15" spans="1:8" ht="24.95" customHeight="1" x14ac:dyDescent="0.15">
      <c r="A15" s="131" t="str">
        <f>'別紙4（緩和外来）'!W2</f>
        <v>入力済</v>
      </c>
      <c r="B15" s="138"/>
      <c r="C15" s="140" t="s">
        <v>204</v>
      </c>
      <c r="D15" s="133" t="s">
        <v>959</v>
      </c>
      <c r="E15" s="143" t="s">
        <v>205</v>
      </c>
      <c r="G15" s="121"/>
      <c r="H15" s="148"/>
    </row>
    <row r="16" spans="1:8" ht="24.95" customHeight="1" x14ac:dyDescent="0.15">
      <c r="A16" s="131" t="str">
        <f>'別紙5（緩和病棟）'!W2</f>
        <v>入力済</v>
      </c>
      <c r="B16" s="138"/>
      <c r="C16" s="140" t="s">
        <v>206</v>
      </c>
      <c r="D16" s="133" t="s">
        <v>959</v>
      </c>
      <c r="E16" s="143" t="s">
        <v>207</v>
      </c>
      <c r="G16" s="121"/>
      <c r="H16" s="148"/>
    </row>
    <row r="17" spans="1:8" ht="24.95" customHeight="1" x14ac:dyDescent="0.15">
      <c r="A17" s="131" t="str">
        <f>'別紙6（SO体制）'!G2</f>
        <v>入力済</v>
      </c>
      <c r="B17" s="138"/>
      <c r="C17" s="140" t="s">
        <v>208</v>
      </c>
      <c r="D17" s="133" t="s">
        <v>959</v>
      </c>
      <c r="E17" s="144" t="s">
        <v>209</v>
      </c>
      <c r="G17" s="121"/>
      <c r="H17" s="148"/>
    </row>
    <row r="18" spans="1:8" ht="24.95" customHeight="1" x14ac:dyDescent="0.15">
      <c r="A18" s="131" t="str">
        <f>'別紙7（診療実績等）'!D2</f>
        <v>入力済</v>
      </c>
      <c r="B18" s="138"/>
      <c r="C18" s="140" t="s">
        <v>210</v>
      </c>
      <c r="D18" s="133" t="s">
        <v>959</v>
      </c>
      <c r="E18" s="143" t="s">
        <v>211</v>
      </c>
      <c r="G18" s="121"/>
      <c r="H18" s="148"/>
    </row>
    <row r="19" spans="1:8" ht="24.95" customHeight="1" x14ac:dyDescent="0.15">
      <c r="A19" s="131" t="str">
        <f>'別紙8（研修の状況）'!N2</f>
        <v>入力済</v>
      </c>
      <c r="B19" s="138"/>
      <c r="C19" s="140" t="s">
        <v>212</v>
      </c>
      <c r="D19" s="133" t="s">
        <v>959</v>
      </c>
      <c r="E19" s="143" t="s">
        <v>213</v>
      </c>
      <c r="G19" s="121"/>
      <c r="H19" s="148"/>
    </row>
    <row r="20" spans="1:8" ht="24.95" customHeight="1" x14ac:dyDescent="0.15">
      <c r="A20" s="131" t="str">
        <f>'別紙9（がん相談支援センター）'!J2</f>
        <v>入力済</v>
      </c>
      <c r="B20" s="138"/>
      <c r="C20" s="140" t="s">
        <v>214</v>
      </c>
      <c r="D20" s="133" t="s">
        <v>959</v>
      </c>
      <c r="E20" s="143" t="s">
        <v>215</v>
      </c>
      <c r="G20" s="121"/>
      <c r="H20" s="148"/>
    </row>
    <row r="21" spans="1:8" ht="24.95" customHeight="1" x14ac:dyDescent="0.15">
      <c r="A21" s="131" t="str">
        <f>'別紙10（がん相談支援センター窓口）'!W2</f>
        <v>入力済</v>
      </c>
      <c r="B21" s="138"/>
      <c r="C21" s="140" t="s">
        <v>216</v>
      </c>
      <c r="D21" s="133" t="s">
        <v>959</v>
      </c>
      <c r="E21" s="143" t="s">
        <v>217</v>
      </c>
      <c r="G21" s="121"/>
      <c r="H21" s="148"/>
    </row>
    <row r="22" spans="1:8" ht="24.95" customHeight="1" x14ac:dyDescent="0.15">
      <c r="A22" s="131" t="str">
        <f>'別紙11（語り合う場）'!AA2</f>
        <v>入力済</v>
      </c>
      <c r="B22" s="138"/>
      <c r="C22" s="140" t="s">
        <v>218</v>
      </c>
      <c r="D22" s="133" t="s">
        <v>959</v>
      </c>
      <c r="E22" s="143" t="s">
        <v>219</v>
      </c>
      <c r="G22" s="121"/>
      <c r="H22" s="148"/>
    </row>
    <row r="23" spans="1:8" ht="24.95" customHeight="1" x14ac:dyDescent="0.15">
      <c r="A23" s="131" t="str">
        <f>'別紙12（長期滞在施設）'!S2</f>
        <v>入力済</v>
      </c>
      <c r="B23" s="142" t="str">
        <f>IF('別紙12（長期滞在施設）'!E8="あり","あり","")</f>
        <v/>
      </c>
      <c r="C23" s="140" t="s">
        <v>220</v>
      </c>
      <c r="D23" s="133" t="s">
        <v>961</v>
      </c>
      <c r="E23" s="141" t="s">
        <v>221</v>
      </c>
      <c r="G23" s="121"/>
      <c r="H23" s="148"/>
    </row>
    <row r="24" spans="1:8" ht="24.95" customHeight="1" x14ac:dyDescent="0.15">
      <c r="A24" s="131" t="str">
        <f>'別紙13（臨床研究窓口）'!W2</f>
        <v>入力済</v>
      </c>
      <c r="B24" s="138"/>
      <c r="C24" s="140" t="s">
        <v>222</v>
      </c>
      <c r="D24" s="133" t="s">
        <v>959</v>
      </c>
      <c r="E24" s="145" t="s">
        <v>223</v>
      </c>
      <c r="G24" s="121"/>
      <c r="H24" s="148"/>
    </row>
    <row r="25" spans="1:8" ht="24.95" customHeight="1" x14ac:dyDescent="0.15">
      <c r="A25" s="131" t="str">
        <f>'別紙14（医療の質）'!O2</f>
        <v>入力済</v>
      </c>
      <c r="B25" s="142" t="str">
        <f>IF('別紙14（医療の質）'!E31="あり","あり","")</f>
        <v/>
      </c>
      <c r="C25" s="140" t="s">
        <v>224</v>
      </c>
      <c r="D25" s="133" t="s">
        <v>958</v>
      </c>
      <c r="E25" s="141" t="s">
        <v>225</v>
      </c>
      <c r="G25" s="121"/>
      <c r="H25" s="148"/>
    </row>
    <row r="26" spans="1:8" ht="24.95" customHeight="1" x14ac:dyDescent="0.15">
      <c r="A26" s="131" t="str">
        <f>'別紙15（医療安全体制）'!H2</f>
        <v>入力済</v>
      </c>
      <c r="B26" s="146"/>
      <c r="C26" s="140" t="s">
        <v>226</v>
      </c>
      <c r="D26" s="133" t="s">
        <v>957</v>
      </c>
      <c r="E26" s="141" t="s">
        <v>227</v>
      </c>
      <c r="G26" s="121"/>
      <c r="H26" s="148"/>
    </row>
    <row r="27" spans="1:8" ht="30" customHeight="1" x14ac:dyDescent="0.15">
      <c r="A27" s="131" t="str">
        <f>'別紙16（満たしていない要件）'!E2</f>
        <v>不要</v>
      </c>
      <c r="B27" s="138"/>
      <c r="C27" s="140" t="s">
        <v>228</v>
      </c>
      <c r="D27" s="133" t="s">
        <v>959</v>
      </c>
      <c r="E27" s="758" t="s">
        <v>1088</v>
      </c>
      <c r="G27" s="147"/>
      <c r="H27" s="149"/>
    </row>
    <row r="28" spans="1:8" ht="20.100000000000001" customHeight="1" x14ac:dyDescent="0.15"/>
    <row r="29" spans="1:8" ht="20.100000000000001" customHeight="1" x14ac:dyDescent="0.15"/>
    <row r="30" spans="1:8" ht="20.100000000000001" customHeight="1" x14ac:dyDescent="0.15"/>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sheetData>
  <sheetProtection selectLockedCells="1"/>
  <protectedRanges>
    <protectedRange sqref="E2:F3" name="範囲1"/>
  </protectedRanges>
  <mergeCells count="3">
    <mergeCell ref="D10:E10"/>
    <mergeCell ref="E3:F3"/>
    <mergeCell ref="E2:F2"/>
  </mergeCells>
  <phoneticPr fontId="10"/>
  <conditionalFormatting sqref="A1:A5">
    <cfRule type="cellIs" dxfId="265" priority="61" stopIfTrue="1" operator="equal">
      <formula>"未入力あり"</formula>
    </cfRule>
  </conditionalFormatting>
  <conditionalFormatting sqref="A6">
    <cfRule type="cellIs" dxfId="264" priority="5" operator="equal">
      <formula>"未入力あり"</formula>
    </cfRule>
  </conditionalFormatting>
  <conditionalFormatting sqref="A7:A8">
    <cfRule type="cellIs" dxfId="263" priority="3" stopIfTrue="1" operator="equal">
      <formula>"未入力あり"</formula>
    </cfRule>
  </conditionalFormatting>
  <conditionalFormatting sqref="A9:A11 A28 A30 A32:A1048576">
    <cfRule type="cellIs" dxfId="262" priority="95" stopIfTrue="1" operator="equal">
      <formula>"未入力あり"</formula>
    </cfRule>
  </conditionalFormatting>
  <conditionalFormatting sqref="A12:A13">
    <cfRule type="cellIs" dxfId="261" priority="7" stopIfTrue="1" operator="equal">
      <formula>"未入力あり"</formula>
    </cfRule>
    <cfRule type="cellIs" dxfId="260" priority="8" stopIfTrue="1" operator="equal">
      <formula>"未入力"</formula>
    </cfRule>
  </conditionalFormatting>
  <conditionalFormatting sqref="A14:A21">
    <cfRule type="cellIs" dxfId="259" priority="15" stopIfTrue="1" operator="equal">
      <formula>"未入力あり"</formula>
    </cfRule>
    <cfRule type="cellIs" dxfId="258" priority="16" stopIfTrue="1" operator="equal">
      <formula>"未入力"</formula>
    </cfRule>
  </conditionalFormatting>
  <conditionalFormatting sqref="A20:A26">
    <cfRule type="cellIs" dxfId="257" priority="9" stopIfTrue="1" operator="equal">
      <formula>"未入力あり"</formula>
    </cfRule>
    <cfRule type="cellIs" dxfId="256" priority="10" stopIfTrue="1" operator="equal">
      <formula>"未入力"</formula>
    </cfRule>
  </conditionalFormatting>
  <conditionalFormatting sqref="A27">
    <cfRule type="cellIs" dxfId="255" priority="2" stopIfTrue="1" operator="equal">
      <formula>"未入力"</formula>
    </cfRule>
    <cfRule type="cellIs" dxfId="254" priority="1" stopIfTrue="1" operator="equal">
      <formula>"未充足あり"</formula>
    </cfRule>
  </conditionalFormatting>
  <conditionalFormatting sqref="A1:B5">
    <cfRule type="containsErrors" dxfId="253" priority="59" stopIfTrue="1">
      <formula>ISERROR(A1)</formula>
    </cfRule>
    <cfRule type="cellIs" dxfId="252" priority="60" stopIfTrue="1" operator="equal">
      <formula>"未入力"</formula>
    </cfRule>
  </conditionalFormatting>
  <conditionalFormatting sqref="B6:B8 A9:B11 B27 A28:B28 B29 A30:B30 B31 A32:B1048576">
    <cfRule type="containsErrors" dxfId="251" priority="71" stopIfTrue="1">
      <formula>ISERROR(A6)</formula>
    </cfRule>
    <cfRule type="cellIs" dxfId="250" priority="72" stopIfTrue="1" operator="equal">
      <formula>"未入力"</formula>
    </cfRule>
  </conditionalFormatting>
  <conditionalFormatting sqref="B12:B25">
    <cfRule type="containsErrors" dxfId="249" priority="65" stopIfTrue="1">
      <formula>ISERROR(B12)</formula>
    </cfRule>
    <cfRule type="cellIs" dxfId="248" priority="66" stopIfTrue="1" operator="equal">
      <formula>"未入力"</formula>
    </cfRule>
  </conditionalFormatting>
  <dataValidations xWindow="965" yWindow="226" count="2">
    <dataValidation allowBlank="1" showInputMessage="1" showErrorMessage="1" prompt="略称がある場合は、全角20文字以内とし、●法人/▲機構/■連合会　等を省略して記載してください。_x000a__x000a_このセルの内容が他のシートに反映されます。" sqref="E3:F3" xr:uid="{00000000-0002-0000-0200-000000000000}"/>
    <dataValidation allowBlank="1" showInputMessage="1" showErrorMessage="1" prompt="国立成育医療研究センターで公開する正式名称を入力して下さい。" sqref="E2:F2" xr:uid="{00000000-0002-0000-0200-000001000000}"/>
  </dataValidations>
  <printOptions horizontalCentered="1"/>
  <pageMargins left="0.39370078740157483" right="0.39370078740157483" top="0.59055118110236227" bottom="0.59055118110236227" header="0.31496062992125984" footer="0.27559055118110237"/>
  <pageSetup paperSize="9" scale="60" orientation="portrait" r:id="rId1"/>
  <headerFooter>
    <oddFooter>&amp;C&amp;P/&amp;N&amp;R&amp;A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X131"/>
  <sheetViews>
    <sheetView view="pageBreakPreview" zoomScaleNormal="100" zoomScaleSheetLayoutView="100" workbookViewId="0">
      <selection activeCell="E13" sqref="E13"/>
    </sheetView>
  </sheetViews>
  <sheetFormatPr defaultColWidth="9" defaultRowHeight="13.5" outlineLevelCol="1" x14ac:dyDescent="0.15"/>
  <cols>
    <col min="1" max="1" width="15.625" customWidth="1"/>
    <col min="2" max="2" width="5.625" customWidth="1"/>
    <col min="3" max="3" width="20.625" customWidth="1"/>
    <col min="4" max="4" width="12.625" customWidth="1"/>
    <col min="5" max="5" width="15.5" customWidth="1"/>
    <col min="6" max="7" width="10.625" customWidth="1"/>
    <col min="8" max="15" width="5.625" customWidth="1"/>
    <col min="16" max="16" width="12.375" customWidth="1"/>
    <col min="17" max="17" width="0.75" customWidth="1"/>
    <col min="18" max="18" width="10.625" style="162" customWidth="1"/>
    <col min="19" max="19" width="2" customWidth="1"/>
    <col min="20" max="20" width="80.625" customWidth="1"/>
    <col min="21" max="23" width="9" hidden="1" customWidth="1" outlineLevel="1"/>
    <col min="24" max="24" width="9" collapsed="1"/>
  </cols>
  <sheetData>
    <row r="1" spans="1:23" ht="30" customHeight="1" x14ac:dyDescent="0.15">
      <c r="A1" s="824" t="s">
        <v>1127</v>
      </c>
      <c r="B1" s="824"/>
      <c r="C1" s="824"/>
      <c r="D1" s="824"/>
      <c r="E1" s="824"/>
      <c r="F1" s="824"/>
      <c r="G1" s="824"/>
      <c r="H1" s="824"/>
      <c r="I1" s="824"/>
      <c r="J1" s="824"/>
      <c r="K1" s="824"/>
      <c r="L1" s="824"/>
      <c r="M1" s="824"/>
      <c r="N1" s="824"/>
      <c r="O1" s="824"/>
      <c r="P1" s="824"/>
      <c r="R1" s="798" t="str">
        <f>+IF(SUM(U4)&gt;0,"未入力あり","")</f>
        <v/>
      </c>
      <c r="S1" s="798"/>
    </row>
    <row r="2" spans="1:23" ht="20.100000000000001" customHeight="1" thickBot="1" x14ac:dyDescent="0.2">
      <c r="A2" s="828" t="s">
        <v>1129</v>
      </c>
      <c r="B2" s="828"/>
      <c r="C2" s="828"/>
      <c r="D2" s="828"/>
      <c r="E2" s="828"/>
      <c r="F2" s="828"/>
      <c r="G2" s="828"/>
      <c r="H2" s="828"/>
      <c r="I2" s="828"/>
      <c r="J2" s="828"/>
      <c r="K2" s="828"/>
      <c r="L2" s="828"/>
      <c r="M2" s="828"/>
      <c r="N2" s="828"/>
      <c r="O2" s="828"/>
      <c r="P2" s="828"/>
      <c r="T2" s="163"/>
    </row>
    <row r="3" spans="1:23" ht="20.100000000000001" customHeight="1" thickBot="1" x14ac:dyDescent="0.2">
      <c r="A3" t="s">
        <v>230</v>
      </c>
      <c r="D3" s="825" t="str">
        <f>表紙!E3</f>
        <v>大阪母子医療センター</v>
      </c>
      <c r="E3" s="826"/>
      <c r="F3" s="826"/>
      <c r="G3" s="826"/>
      <c r="H3" s="826"/>
      <c r="I3" s="826"/>
      <c r="J3" s="826"/>
      <c r="K3" s="826"/>
      <c r="L3" s="826"/>
      <c r="M3" s="826"/>
      <c r="N3" s="826"/>
      <c r="O3" s="826"/>
      <c r="P3" s="827"/>
      <c r="T3" s="122" t="s">
        <v>186</v>
      </c>
      <c r="U3" s="164" t="s">
        <v>951</v>
      </c>
      <c r="V3" s="164" t="s">
        <v>952</v>
      </c>
      <c r="W3" s="164" t="s">
        <v>953</v>
      </c>
    </row>
    <row r="4" spans="1:23" ht="9.9499999999999993" customHeight="1" thickBot="1" x14ac:dyDescent="0.2">
      <c r="D4" s="165"/>
      <c r="E4" s="165"/>
      <c r="F4" s="165"/>
      <c r="G4" s="165"/>
      <c r="H4" s="165"/>
      <c r="I4" s="165"/>
      <c r="J4" s="165"/>
      <c r="K4" s="165"/>
      <c r="L4" s="165"/>
      <c r="M4" s="165"/>
      <c r="N4" s="165"/>
      <c r="O4" s="165"/>
      <c r="P4" s="165"/>
      <c r="T4" s="36"/>
      <c r="U4" s="166">
        <f>+COUNTIF($R5:$R130,$U$3)</f>
        <v>0</v>
      </c>
      <c r="V4" s="166">
        <f>+COUNTIF($R5:$R130,$V$3)</f>
        <v>0</v>
      </c>
      <c r="W4" s="166">
        <f>+COUNTIF($R5:$R130,$W$3)</f>
        <v>0</v>
      </c>
    </row>
    <row r="5" spans="1:23" ht="20.100000000000001" customHeight="1" thickBot="1" x14ac:dyDescent="0.2">
      <c r="A5" t="s">
        <v>231</v>
      </c>
      <c r="D5" s="806" t="s">
        <v>1209</v>
      </c>
      <c r="E5" s="807"/>
      <c r="F5" s="807"/>
      <c r="G5" s="807"/>
      <c r="H5" s="807"/>
      <c r="I5" s="807"/>
      <c r="J5" s="807"/>
      <c r="K5" s="807"/>
      <c r="L5" s="807"/>
      <c r="M5" s="807"/>
      <c r="N5" s="807"/>
      <c r="O5" s="807"/>
      <c r="P5" s="808"/>
      <c r="R5" s="167" t="str">
        <f>IF(D5="","未入力あり","✔")</f>
        <v>✔</v>
      </c>
      <c r="T5" s="148"/>
    </row>
    <row r="6" spans="1:23" ht="20.100000000000001" customHeight="1" thickBot="1" x14ac:dyDescent="0.2">
      <c r="A6" t="s">
        <v>232</v>
      </c>
      <c r="C6" s="120" t="s">
        <v>233</v>
      </c>
      <c r="D6" s="24" t="s">
        <v>1210</v>
      </c>
      <c r="R6" s="167" t="str">
        <f>IF(D6="","未入力あり","✔")</f>
        <v>✔</v>
      </c>
      <c r="T6" s="148"/>
    </row>
    <row r="7" spans="1:23" ht="20.100000000000001" customHeight="1" thickBot="1" x14ac:dyDescent="0.2">
      <c r="A7" t="s">
        <v>234</v>
      </c>
      <c r="D7" s="23" t="s">
        <v>1211</v>
      </c>
      <c r="E7" s="806" t="s">
        <v>1212</v>
      </c>
      <c r="F7" s="807"/>
      <c r="G7" s="807"/>
      <c r="H7" s="807"/>
      <c r="I7" s="807"/>
      <c r="J7" s="807"/>
      <c r="K7" s="807"/>
      <c r="L7" s="807"/>
      <c r="M7" s="807"/>
      <c r="N7" s="807"/>
      <c r="O7" s="807"/>
      <c r="P7" s="808"/>
      <c r="R7" s="167" t="str">
        <f>IF(OR(D7="",E7=""),"未入力あり","✔")</f>
        <v>✔</v>
      </c>
      <c r="T7" s="148"/>
    </row>
    <row r="8" spans="1:23" ht="20.100000000000001" customHeight="1" thickBot="1" x14ac:dyDescent="0.2">
      <c r="A8" t="s">
        <v>231</v>
      </c>
      <c r="E8" s="811" t="s">
        <v>1213</v>
      </c>
      <c r="F8" s="812"/>
      <c r="G8" s="812"/>
      <c r="H8" s="812"/>
      <c r="I8" s="812"/>
      <c r="J8" s="812"/>
      <c r="K8" s="812"/>
      <c r="L8" s="812"/>
      <c r="M8" s="812"/>
      <c r="N8" s="812"/>
      <c r="O8" s="812"/>
      <c r="P8" s="813"/>
      <c r="R8" s="167" t="str">
        <f>IF(E8="","未入力あり","✔")</f>
        <v>✔</v>
      </c>
      <c r="T8" s="148"/>
    </row>
    <row r="9" spans="1:23" ht="20.100000000000001" customHeight="1" thickBot="1" x14ac:dyDescent="0.2">
      <c r="A9" t="s">
        <v>235</v>
      </c>
      <c r="D9" s="814" t="s">
        <v>1206</v>
      </c>
      <c r="E9" s="815"/>
      <c r="F9" s="815"/>
      <c r="G9" s="815"/>
      <c r="H9" s="815"/>
      <c r="I9" s="815"/>
      <c r="J9" s="815"/>
      <c r="K9" s="815"/>
      <c r="L9" s="815"/>
      <c r="M9" s="815"/>
      <c r="N9" s="815"/>
      <c r="O9" s="815"/>
      <c r="P9" s="816"/>
      <c r="R9" s="167" t="str">
        <f>IF(D9="","未入力あり","✔")</f>
        <v>✔</v>
      </c>
      <c r="T9" s="148"/>
    </row>
    <row r="10" spans="1:23" ht="20.100000000000001" customHeight="1" thickBot="1" x14ac:dyDescent="0.2">
      <c r="A10" t="s">
        <v>236</v>
      </c>
      <c r="D10" s="814" t="s">
        <v>1207</v>
      </c>
      <c r="E10" s="815"/>
      <c r="F10" s="815"/>
      <c r="G10" s="815"/>
      <c r="H10" s="815"/>
      <c r="I10" s="815"/>
      <c r="J10" s="815"/>
      <c r="K10" s="815"/>
      <c r="L10" s="815"/>
      <c r="M10" s="815"/>
      <c r="N10" s="815"/>
      <c r="O10" s="815"/>
      <c r="P10" s="816"/>
      <c r="T10" s="148"/>
    </row>
    <row r="11" spans="1:23" ht="20.100000000000001" customHeight="1" thickBot="1" x14ac:dyDescent="0.2">
      <c r="A11" t="s">
        <v>237</v>
      </c>
      <c r="D11" s="820" t="s">
        <v>1403</v>
      </c>
      <c r="E11" s="807"/>
      <c r="F11" s="807"/>
      <c r="G11" s="807"/>
      <c r="H11" s="807"/>
      <c r="I11" s="807"/>
      <c r="J11" s="807"/>
      <c r="K11" s="807"/>
      <c r="L11" s="807"/>
      <c r="M11" s="807"/>
      <c r="N11" s="807"/>
      <c r="O11" s="807"/>
      <c r="P11" s="808"/>
      <c r="T11" s="148"/>
    </row>
    <row r="12" spans="1:23" ht="20.100000000000001" customHeight="1" thickBot="1" x14ac:dyDescent="0.2">
      <c r="A12" t="s">
        <v>238</v>
      </c>
      <c r="D12" s="820" t="s">
        <v>1214</v>
      </c>
      <c r="E12" s="807"/>
      <c r="F12" s="807"/>
      <c r="G12" s="807"/>
      <c r="H12" s="807"/>
      <c r="I12" s="807"/>
      <c r="J12" s="807"/>
      <c r="K12" s="807"/>
      <c r="L12" s="807"/>
      <c r="M12" s="807"/>
      <c r="N12" s="807"/>
      <c r="O12" s="807"/>
      <c r="P12" s="808"/>
      <c r="R12"/>
      <c r="T12" s="148"/>
    </row>
    <row r="13" spans="1:23" ht="20.100000000000001" customHeight="1" thickBot="1" x14ac:dyDescent="0.2">
      <c r="A13" t="s">
        <v>239</v>
      </c>
      <c r="B13" t="s">
        <v>240</v>
      </c>
      <c r="D13" s="14">
        <v>21</v>
      </c>
      <c r="R13" s="167" t="str">
        <f>IF(D13="","未入力あり","✔")</f>
        <v>✔</v>
      </c>
      <c r="T13" s="148"/>
    </row>
    <row r="14" spans="1:23" ht="80.45" customHeight="1" thickBot="1" x14ac:dyDescent="0.2">
      <c r="B14" t="s">
        <v>241</v>
      </c>
      <c r="D14" s="817" t="s">
        <v>1215</v>
      </c>
      <c r="E14" s="818"/>
      <c r="F14" s="818"/>
      <c r="G14" s="818"/>
      <c r="H14" s="818"/>
      <c r="I14" s="818"/>
      <c r="J14" s="818"/>
      <c r="K14" s="818"/>
      <c r="L14" s="818"/>
      <c r="M14" s="818"/>
      <c r="N14" s="818"/>
      <c r="O14" s="818"/>
      <c r="P14" s="819"/>
      <c r="R14" s="167" t="str">
        <f>IF(D14="","未入力あり","✔")</f>
        <v>✔</v>
      </c>
      <c r="T14" s="148"/>
    </row>
    <row r="15" spans="1:23" ht="17.100000000000001" customHeight="1" thickBot="1" x14ac:dyDescent="0.2">
      <c r="B15" t="s">
        <v>242</v>
      </c>
      <c r="D15" s="168" t="s">
        <v>243</v>
      </c>
      <c r="E15" s="802" t="s">
        <v>1216</v>
      </c>
      <c r="F15" s="803"/>
      <c r="G15" s="169" t="s">
        <v>244</v>
      </c>
      <c r="H15" s="1">
        <v>9</v>
      </c>
      <c r="I15" t="s">
        <v>245</v>
      </c>
      <c r="J15" s="15">
        <v>0</v>
      </c>
      <c r="K15" t="s">
        <v>246</v>
      </c>
      <c r="L15" t="s">
        <v>247</v>
      </c>
      <c r="M15" s="1">
        <v>17</v>
      </c>
      <c r="N15" t="s">
        <v>245</v>
      </c>
      <c r="O15" s="15">
        <v>0</v>
      </c>
      <c r="P15" t="s">
        <v>246</v>
      </c>
      <c r="R15" s="167" t="str">
        <f>IF(E15="","未入力あり","✔")</f>
        <v>✔</v>
      </c>
      <c r="T15" s="148"/>
    </row>
    <row r="16" spans="1:23" ht="17.100000000000001" customHeight="1" thickBot="1" x14ac:dyDescent="0.2">
      <c r="D16" s="170" t="s">
        <v>243</v>
      </c>
      <c r="E16" s="802"/>
      <c r="F16" s="803"/>
      <c r="G16" s="171" t="s">
        <v>244</v>
      </c>
      <c r="H16" s="1"/>
      <c r="I16" t="s">
        <v>245</v>
      </c>
      <c r="J16" s="15"/>
      <c r="K16" t="s">
        <v>246</v>
      </c>
      <c r="L16" t="s">
        <v>247</v>
      </c>
      <c r="M16" s="1"/>
      <c r="N16" t="s">
        <v>245</v>
      </c>
      <c r="O16" s="15"/>
      <c r="P16" t="s">
        <v>246</v>
      </c>
      <c r="R16"/>
      <c r="T16" s="148"/>
    </row>
    <row r="17" spans="1:20" ht="17.100000000000001" customHeight="1" thickBot="1" x14ac:dyDescent="0.2">
      <c r="D17" s="170" t="s">
        <v>243</v>
      </c>
      <c r="E17" s="802"/>
      <c r="F17" s="803"/>
      <c r="G17" s="171" t="s">
        <v>244</v>
      </c>
      <c r="H17" s="1"/>
      <c r="I17" t="s">
        <v>245</v>
      </c>
      <c r="J17" s="15"/>
      <c r="K17" t="s">
        <v>246</v>
      </c>
      <c r="L17" t="s">
        <v>247</v>
      </c>
      <c r="M17" s="1"/>
      <c r="N17" t="s">
        <v>245</v>
      </c>
      <c r="O17" s="15"/>
      <c r="P17" t="s">
        <v>246</v>
      </c>
      <c r="R17"/>
      <c r="T17" s="148"/>
    </row>
    <row r="18" spans="1:20" ht="17.100000000000001" customHeight="1" thickBot="1" x14ac:dyDescent="0.2">
      <c r="D18" s="170" t="s">
        <v>243</v>
      </c>
      <c r="E18" s="802"/>
      <c r="F18" s="803"/>
      <c r="G18" s="171" t="s">
        <v>244</v>
      </c>
      <c r="H18" s="1"/>
      <c r="I18" t="s">
        <v>245</v>
      </c>
      <c r="J18" s="15"/>
      <c r="K18" t="s">
        <v>246</v>
      </c>
      <c r="L18" t="s">
        <v>247</v>
      </c>
      <c r="M18" s="1"/>
      <c r="N18" t="s">
        <v>245</v>
      </c>
      <c r="O18" s="15"/>
      <c r="P18" t="s">
        <v>246</v>
      </c>
      <c r="R18"/>
      <c r="T18" s="148"/>
    </row>
    <row r="19" spans="1:20" ht="17.100000000000001" customHeight="1" thickBot="1" x14ac:dyDescent="0.2">
      <c r="D19" s="170" t="s">
        <v>243</v>
      </c>
      <c r="E19" s="802"/>
      <c r="F19" s="803"/>
      <c r="G19" s="171" t="s">
        <v>244</v>
      </c>
      <c r="H19" s="1"/>
      <c r="I19" t="s">
        <v>245</v>
      </c>
      <c r="J19" s="15"/>
      <c r="K19" t="s">
        <v>246</v>
      </c>
      <c r="L19" t="s">
        <v>247</v>
      </c>
      <c r="M19" s="1"/>
      <c r="N19" t="s">
        <v>245</v>
      </c>
      <c r="O19" s="15"/>
      <c r="P19" t="s">
        <v>246</v>
      </c>
      <c r="R19"/>
      <c r="T19" s="148"/>
    </row>
    <row r="20" spans="1:20" ht="17.100000000000001" customHeight="1" thickBot="1" x14ac:dyDescent="0.2">
      <c r="D20" s="170" t="s">
        <v>243</v>
      </c>
      <c r="E20" s="802"/>
      <c r="F20" s="803"/>
      <c r="G20" s="171" t="s">
        <v>244</v>
      </c>
      <c r="H20" s="1"/>
      <c r="I20" t="s">
        <v>245</v>
      </c>
      <c r="J20" s="15"/>
      <c r="K20" t="s">
        <v>246</v>
      </c>
      <c r="L20" t="s">
        <v>247</v>
      </c>
      <c r="M20" s="1"/>
      <c r="N20" t="s">
        <v>245</v>
      </c>
      <c r="O20" s="15"/>
      <c r="P20" t="s">
        <v>246</v>
      </c>
      <c r="R20"/>
      <c r="T20" s="148"/>
    </row>
    <row r="21" spans="1:20" ht="17.100000000000001" customHeight="1" thickBot="1" x14ac:dyDescent="0.2">
      <c r="B21" t="s">
        <v>248</v>
      </c>
      <c r="D21" s="170" t="s">
        <v>243</v>
      </c>
      <c r="E21" s="802" t="s">
        <v>1216</v>
      </c>
      <c r="F21" s="803"/>
      <c r="G21" s="171" t="s">
        <v>244</v>
      </c>
      <c r="H21" s="1"/>
      <c r="I21" t="s">
        <v>245</v>
      </c>
      <c r="J21" s="15"/>
      <c r="K21" t="s">
        <v>246</v>
      </c>
      <c r="L21" t="s">
        <v>247</v>
      </c>
      <c r="M21" s="1"/>
      <c r="N21" t="s">
        <v>245</v>
      </c>
      <c r="O21" s="15"/>
      <c r="P21" t="s">
        <v>246</v>
      </c>
      <c r="R21" s="167" t="str">
        <f>IF(E21="","未入力あり","✔")</f>
        <v>✔</v>
      </c>
      <c r="T21" s="148"/>
    </row>
    <row r="22" spans="1:20" ht="17.100000000000001" customHeight="1" thickBot="1" x14ac:dyDescent="0.2">
      <c r="D22" s="170" t="s">
        <v>243</v>
      </c>
      <c r="E22" s="802"/>
      <c r="F22" s="803"/>
      <c r="G22" s="171" t="s">
        <v>244</v>
      </c>
      <c r="H22" s="1"/>
      <c r="I22" t="s">
        <v>245</v>
      </c>
      <c r="J22" s="15"/>
      <c r="K22" t="s">
        <v>246</v>
      </c>
      <c r="L22" t="s">
        <v>247</v>
      </c>
      <c r="M22" s="1"/>
      <c r="N22" t="s">
        <v>245</v>
      </c>
      <c r="O22" s="15"/>
      <c r="P22" t="s">
        <v>246</v>
      </c>
      <c r="R22"/>
      <c r="T22" s="148"/>
    </row>
    <row r="23" spans="1:20" ht="17.100000000000001" customHeight="1" thickBot="1" x14ac:dyDescent="0.2">
      <c r="D23" s="170" t="s">
        <v>243</v>
      </c>
      <c r="E23" s="802"/>
      <c r="F23" s="803"/>
      <c r="G23" s="171" t="s">
        <v>244</v>
      </c>
      <c r="H23" s="1"/>
      <c r="I23" t="s">
        <v>245</v>
      </c>
      <c r="J23" s="15"/>
      <c r="K23" t="s">
        <v>246</v>
      </c>
      <c r="L23" t="s">
        <v>247</v>
      </c>
      <c r="M23" s="1"/>
      <c r="N23" t="s">
        <v>245</v>
      </c>
      <c r="O23" s="15"/>
      <c r="P23" t="s">
        <v>246</v>
      </c>
      <c r="R23"/>
      <c r="T23" s="148"/>
    </row>
    <row r="24" spans="1:20" ht="17.100000000000001" customHeight="1" thickBot="1" x14ac:dyDescent="0.2">
      <c r="D24" s="170" t="s">
        <v>243</v>
      </c>
      <c r="E24" s="802"/>
      <c r="F24" s="803"/>
      <c r="G24" s="171" t="s">
        <v>244</v>
      </c>
      <c r="H24" s="1"/>
      <c r="I24" t="s">
        <v>245</v>
      </c>
      <c r="J24" s="15"/>
      <c r="K24" t="s">
        <v>246</v>
      </c>
      <c r="L24" t="s">
        <v>247</v>
      </c>
      <c r="M24" s="1"/>
      <c r="N24" t="s">
        <v>245</v>
      </c>
      <c r="O24" s="15"/>
      <c r="P24" t="s">
        <v>246</v>
      </c>
      <c r="R24"/>
      <c r="T24" s="148"/>
    </row>
    <row r="25" spans="1:20" ht="17.100000000000001" customHeight="1" thickBot="1" x14ac:dyDescent="0.2">
      <c r="D25" s="170" t="s">
        <v>243</v>
      </c>
      <c r="E25" s="802"/>
      <c r="F25" s="803"/>
      <c r="G25" s="171" t="s">
        <v>244</v>
      </c>
      <c r="H25" s="1"/>
      <c r="I25" t="s">
        <v>245</v>
      </c>
      <c r="J25" s="15"/>
      <c r="K25" t="s">
        <v>246</v>
      </c>
      <c r="L25" t="s">
        <v>247</v>
      </c>
      <c r="M25" s="1"/>
      <c r="N25" t="s">
        <v>245</v>
      </c>
      <c r="O25" s="15"/>
      <c r="P25" t="s">
        <v>246</v>
      </c>
      <c r="R25"/>
      <c r="T25" s="148"/>
    </row>
    <row r="26" spans="1:20" ht="17.100000000000001" customHeight="1" thickBot="1" x14ac:dyDescent="0.2">
      <c r="D26" s="170" t="s">
        <v>243</v>
      </c>
      <c r="E26" s="802"/>
      <c r="F26" s="803"/>
      <c r="G26" s="171" t="s">
        <v>244</v>
      </c>
      <c r="H26" s="1"/>
      <c r="I26" t="s">
        <v>245</v>
      </c>
      <c r="J26" s="15"/>
      <c r="K26" t="s">
        <v>246</v>
      </c>
      <c r="L26" t="s">
        <v>247</v>
      </c>
      <c r="M26" s="1"/>
      <c r="N26" t="s">
        <v>245</v>
      </c>
      <c r="O26" s="15"/>
      <c r="P26" t="s">
        <v>246</v>
      </c>
      <c r="R26"/>
      <c r="T26" s="148"/>
    </row>
    <row r="27" spans="1:20" ht="17.100000000000001" customHeight="1" thickBot="1" x14ac:dyDescent="0.2">
      <c r="B27" t="s">
        <v>249</v>
      </c>
      <c r="D27" s="806" t="s">
        <v>1217</v>
      </c>
      <c r="E27" s="807"/>
      <c r="F27" s="807"/>
      <c r="G27" s="807"/>
      <c r="H27" s="807"/>
      <c r="I27" s="807"/>
      <c r="J27" s="807"/>
      <c r="K27" s="807"/>
      <c r="L27" s="807"/>
      <c r="M27" s="807"/>
      <c r="N27" s="807"/>
      <c r="O27" s="807"/>
      <c r="P27" s="808"/>
      <c r="R27" s="167" t="str">
        <f>IF(D27="","未入力あり","✔")</f>
        <v>✔</v>
      </c>
      <c r="T27" s="148"/>
    </row>
    <row r="28" spans="1:20" ht="17.100000000000001" customHeight="1" thickBot="1" x14ac:dyDescent="0.2">
      <c r="B28" t="s">
        <v>250</v>
      </c>
      <c r="D28" s="821" t="s">
        <v>1218</v>
      </c>
      <c r="E28" s="822"/>
      <c r="F28" s="823"/>
      <c r="G28" s="172" t="s">
        <v>251</v>
      </c>
      <c r="R28" s="167" t="str">
        <f>IF(D28="","未入力あり","✔")</f>
        <v>✔</v>
      </c>
      <c r="T28" s="148"/>
    </row>
    <row r="29" spans="1:20" ht="17.100000000000001" customHeight="1" thickBot="1" x14ac:dyDescent="0.2">
      <c r="B29" t="s">
        <v>252</v>
      </c>
      <c r="D29" s="821" t="s">
        <v>1219</v>
      </c>
      <c r="E29" s="822"/>
      <c r="F29" s="823"/>
      <c r="G29" s="173" t="s">
        <v>251</v>
      </c>
      <c r="R29" s="167" t="str">
        <f>IF(D29="","未入力あり","✔")</f>
        <v>✔</v>
      </c>
      <c r="T29" s="148"/>
    </row>
    <row r="30" spans="1:20" ht="17.100000000000001" customHeight="1" thickBot="1" x14ac:dyDescent="0.2">
      <c r="A30" t="s">
        <v>253</v>
      </c>
      <c r="B30" t="s">
        <v>254</v>
      </c>
      <c r="D30" s="18">
        <v>375</v>
      </c>
      <c r="E30" t="s">
        <v>255</v>
      </c>
      <c r="R30" s="167" t="str">
        <f>IF(D30="","未入力あり","✔")</f>
        <v>✔</v>
      </c>
      <c r="T30" s="148"/>
    </row>
    <row r="31" spans="1:20" ht="17.100000000000001" customHeight="1" x14ac:dyDescent="0.15">
      <c r="R31" s="174"/>
      <c r="T31" s="148"/>
    </row>
    <row r="32" spans="1:20" ht="15.95" customHeight="1" thickBot="1" x14ac:dyDescent="0.2">
      <c r="A32" s="175" t="s">
        <v>1130</v>
      </c>
      <c r="B32" s="176"/>
      <c r="C32" s="176"/>
      <c r="D32" s="176"/>
      <c r="E32" s="176"/>
      <c r="F32" s="177"/>
      <c r="G32" s="178"/>
      <c r="T32" s="148"/>
    </row>
    <row r="33" spans="1:20" ht="15.95" customHeight="1" thickBot="1" x14ac:dyDescent="0.2">
      <c r="A33" s="175"/>
      <c r="B33" s="179" t="s">
        <v>3</v>
      </c>
      <c r="C33" s="179"/>
      <c r="D33" s="176"/>
      <c r="E33" s="176"/>
      <c r="F33" s="180"/>
      <c r="G33" s="19">
        <v>8767</v>
      </c>
      <c r="H33" s="181" t="s">
        <v>256</v>
      </c>
      <c r="R33" s="167" t="str">
        <f>IF(G33="","未入力あり","✔")</f>
        <v>✔</v>
      </c>
      <c r="T33" s="148"/>
    </row>
    <row r="34" spans="1:20" ht="15.95" customHeight="1" thickBot="1" x14ac:dyDescent="0.2">
      <c r="A34" s="175"/>
      <c r="B34" s="182" t="s">
        <v>4</v>
      </c>
      <c r="C34" s="179"/>
      <c r="D34" s="176"/>
      <c r="E34" s="176"/>
      <c r="F34" s="180"/>
      <c r="G34" s="19">
        <v>6184</v>
      </c>
      <c r="H34" s="181" t="s">
        <v>256</v>
      </c>
      <c r="R34" s="167" t="str">
        <f>IF(G34="","未入力あり","✔")</f>
        <v>✔</v>
      </c>
      <c r="T34" s="148"/>
    </row>
    <row r="35" spans="1:20" ht="15.95" customHeight="1" thickBot="1" x14ac:dyDescent="0.2">
      <c r="A35" s="175"/>
      <c r="B35" s="179"/>
      <c r="C35" s="179" t="s">
        <v>5</v>
      </c>
      <c r="D35" s="176"/>
      <c r="E35" s="176"/>
      <c r="F35" s="180"/>
      <c r="G35" s="19">
        <v>474</v>
      </c>
      <c r="H35" s="181" t="s">
        <v>256</v>
      </c>
      <c r="R35" s="167" t="str">
        <f>IF(G35="","未入力あり","✔")</f>
        <v>✔</v>
      </c>
      <c r="T35" s="148"/>
    </row>
    <row r="36" spans="1:20" ht="15.95" customHeight="1" thickBot="1" x14ac:dyDescent="0.2">
      <c r="A36" s="175"/>
      <c r="B36" s="179"/>
      <c r="C36" s="182" t="s">
        <v>6</v>
      </c>
      <c r="D36" s="176"/>
      <c r="E36" s="176"/>
      <c r="F36" s="180"/>
      <c r="G36" s="19">
        <v>129</v>
      </c>
      <c r="H36" s="181" t="s">
        <v>256</v>
      </c>
      <c r="R36" s="167" t="str">
        <f>IF(G36="","未入力あり","✔")</f>
        <v>✔</v>
      </c>
      <c r="T36" s="148"/>
    </row>
    <row r="37" spans="1:20" ht="15.95" customHeight="1" thickBot="1" x14ac:dyDescent="0.2">
      <c r="A37" s="175"/>
      <c r="B37" s="179"/>
      <c r="C37" s="179" t="s">
        <v>7</v>
      </c>
      <c r="D37" s="176"/>
      <c r="E37" s="176"/>
      <c r="F37" s="180"/>
      <c r="G37" s="19">
        <v>7317</v>
      </c>
      <c r="H37" s="181" t="s">
        <v>257</v>
      </c>
      <c r="R37" s="167" t="str">
        <f t="shared" ref="R37:R44" si="0">IF(G37="","未入力あり","✔")</f>
        <v>✔</v>
      </c>
      <c r="T37" s="148"/>
    </row>
    <row r="38" spans="1:20" ht="15.95" customHeight="1" thickBot="1" x14ac:dyDescent="0.2">
      <c r="A38" s="175"/>
      <c r="B38" s="179" t="s">
        <v>258</v>
      </c>
      <c r="C38" s="179"/>
      <c r="D38" s="176"/>
      <c r="E38" s="176"/>
      <c r="F38" s="180"/>
      <c r="G38" s="19">
        <v>6986</v>
      </c>
      <c r="H38" s="183" t="s">
        <v>256</v>
      </c>
      <c r="R38" s="167" t="str">
        <f t="shared" si="0"/>
        <v>✔</v>
      </c>
      <c r="T38" s="148"/>
    </row>
    <row r="39" spans="1:20" ht="15.95" customHeight="1" thickBot="1" x14ac:dyDescent="0.2">
      <c r="A39" s="175"/>
      <c r="B39" s="179" t="s">
        <v>9</v>
      </c>
      <c r="C39" s="179"/>
      <c r="D39" s="176"/>
      <c r="E39" s="176"/>
      <c r="F39" s="180"/>
      <c r="G39" s="19">
        <v>8</v>
      </c>
      <c r="H39" s="183" t="s">
        <v>256</v>
      </c>
      <c r="R39" s="167" t="str">
        <f t="shared" si="0"/>
        <v>✔</v>
      </c>
      <c r="T39" s="148"/>
    </row>
    <row r="40" spans="1:20" ht="15.95" customHeight="1" thickBot="1" x14ac:dyDescent="0.2">
      <c r="A40" s="175"/>
      <c r="B40" s="179" t="s">
        <v>259</v>
      </c>
      <c r="C40" s="179"/>
      <c r="D40" s="176"/>
      <c r="E40" s="176"/>
      <c r="F40" s="180"/>
      <c r="G40" s="19">
        <v>5</v>
      </c>
      <c r="H40" s="183" t="s">
        <v>256</v>
      </c>
      <c r="R40" s="167" t="str">
        <f t="shared" si="0"/>
        <v>✔</v>
      </c>
      <c r="T40" s="148"/>
    </row>
    <row r="41" spans="1:20" ht="15.75" customHeight="1" thickBot="1" x14ac:dyDescent="0.2">
      <c r="A41" s="175"/>
      <c r="B41" s="179" t="s">
        <v>260</v>
      </c>
      <c r="C41" s="179"/>
      <c r="D41" s="176"/>
      <c r="E41" s="176"/>
      <c r="F41" s="180"/>
      <c r="G41" s="19">
        <v>47</v>
      </c>
      <c r="H41" s="183" t="s">
        <v>256</v>
      </c>
      <c r="R41" s="167" t="str">
        <f t="shared" si="0"/>
        <v>✔</v>
      </c>
      <c r="T41" s="148"/>
    </row>
    <row r="42" spans="1:20" ht="15.95" customHeight="1" thickBot="1" x14ac:dyDescent="0.2">
      <c r="A42" s="175"/>
      <c r="B42" s="179"/>
      <c r="C42" s="179" t="s">
        <v>261</v>
      </c>
      <c r="D42" s="176"/>
      <c r="E42" s="176"/>
      <c r="F42" s="180"/>
      <c r="G42" s="19">
        <v>34</v>
      </c>
      <c r="H42" s="183" t="s">
        <v>262</v>
      </c>
      <c r="R42" s="167" t="str">
        <f t="shared" si="0"/>
        <v>✔</v>
      </c>
      <c r="T42" s="148"/>
    </row>
    <row r="43" spans="1:20" ht="15.95" customHeight="1" thickBot="1" x14ac:dyDescent="0.2">
      <c r="A43" s="175"/>
      <c r="B43" s="179" t="s">
        <v>13</v>
      </c>
      <c r="C43" s="179"/>
      <c r="D43" s="176"/>
      <c r="E43" s="176"/>
      <c r="F43" s="180"/>
      <c r="G43" s="19">
        <v>55</v>
      </c>
      <c r="H43" s="183" t="s">
        <v>256</v>
      </c>
      <c r="R43" s="167" t="str">
        <f t="shared" si="0"/>
        <v>✔</v>
      </c>
      <c r="T43" s="148"/>
    </row>
    <row r="44" spans="1:20" ht="15.95" customHeight="1" thickBot="1" x14ac:dyDescent="0.2">
      <c r="A44" s="175"/>
      <c r="B44" s="176"/>
      <c r="C44" s="176" t="s">
        <v>14</v>
      </c>
      <c r="D44" s="176"/>
      <c r="E44" s="176"/>
      <c r="F44" s="180"/>
      <c r="G44" s="19">
        <v>39</v>
      </c>
      <c r="H44" s="183" t="s">
        <v>262</v>
      </c>
      <c r="R44" s="167" t="str">
        <f t="shared" si="0"/>
        <v>✔</v>
      </c>
      <c r="T44" s="148"/>
    </row>
    <row r="45" spans="1:20" ht="15.95" customHeight="1" x14ac:dyDescent="0.15">
      <c r="A45" s="119"/>
      <c r="B45" s="184"/>
      <c r="C45" s="184"/>
      <c r="D45" s="184"/>
      <c r="E45" s="184"/>
      <c r="F45" s="185"/>
      <c r="G45" s="185"/>
      <c r="T45" s="148"/>
    </row>
    <row r="46" spans="1:20" ht="70.5" customHeight="1" x14ac:dyDescent="0.15">
      <c r="A46" s="119"/>
      <c r="B46" s="186" t="s">
        <v>263</v>
      </c>
      <c r="C46" s="804" t="s">
        <v>912</v>
      </c>
      <c r="D46" s="804"/>
      <c r="E46" s="804"/>
      <c r="F46" s="804"/>
      <c r="G46" s="804"/>
      <c r="H46" s="804"/>
      <c r="I46" s="804"/>
      <c r="J46" s="804"/>
      <c r="K46" s="804"/>
      <c r="L46" s="804"/>
      <c r="M46" s="804"/>
      <c r="N46" s="804"/>
      <c r="O46" s="804"/>
      <c r="P46" s="187"/>
      <c r="T46" s="148"/>
    </row>
    <row r="47" spans="1:20" ht="98.25" customHeight="1" x14ac:dyDescent="0.15">
      <c r="A47" s="119"/>
      <c r="B47" s="188" t="s">
        <v>264</v>
      </c>
      <c r="C47" s="804" t="s">
        <v>913</v>
      </c>
      <c r="D47" s="804"/>
      <c r="E47" s="804"/>
      <c r="F47" s="804"/>
      <c r="G47" s="804"/>
      <c r="H47" s="804"/>
      <c r="I47" s="804"/>
      <c r="J47" s="804"/>
      <c r="K47" s="804"/>
      <c r="L47" s="804"/>
      <c r="M47" s="804"/>
      <c r="N47" s="804"/>
      <c r="O47" s="804"/>
      <c r="P47" s="189"/>
      <c r="T47" s="148"/>
    </row>
    <row r="48" spans="1:20" ht="111.75" customHeight="1" x14ac:dyDescent="0.15">
      <c r="A48" s="119"/>
      <c r="B48" s="188" t="s">
        <v>265</v>
      </c>
      <c r="C48" s="804" t="s">
        <v>914</v>
      </c>
      <c r="D48" s="804"/>
      <c r="E48" s="804"/>
      <c r="F48" s="804"/>
      <c r="G48" s="804"/>
      <c r="H48" s="804"/>
      <c r="I48" s="804"/>
      <c r="J48" s="804"/>
      <c r="K48" s="804"/>
      <c r="L48" s="804"/>
      <c r="M48" s="804"/>
      <c r="N48" s="804"/>
      <c r="O48" s="804"/>
      <c r="P48" s="189"/>
      <c r="T48" s="148"/>
    </row>
    <row r="49" spans="1:20" ht="51" customHeight="1" x14ac:dyDescent="0.15">
      <c r="A49" s="119"/>
      <c r="B49" s="188" t="s">
        <v>266</v>
      </c>
      <c r="C49" s="804" t="s">
        <v>915</v>
      </c>
      <c r="D49" s="804"/>
      <c r="E49" s="804"/>
      <c r="F49" s="804"/>
      <c r="G49" s="804"/>
      <c r="H49" s="804"/>
      <c r="I49" s="804"/>
      <c r="J49" s="804"/>
      <c r="K49" s="804"/>
      <c r="L49" s="804"/>
      <c r="M49" s="804"/>
      <c r="N49" s="804"/>
      <c r="O49" s="804"/>
      <c r="P49" s="187"/>
      <c r="T49" s="148"/>
    </row>
    <row r="50" spans="1:20" ht="33.75" customHeight="1" x14ac:dyDescent="0.15">
      <c r="A50" s="119"/>
      <c r="B50" s="188" t="s">
        <v>267</v>
      </c>
      <c r="C50" s="804" t="s">
        <v>268</v>
      </c>
      <c r="D50" s="804"/>
      <c r="E50" s="804"/>
      <c r="F50" s="804"/>
      <c r="G50" s="804"/>
      <c r="H50" s="804"/>
      <c r="I50" s="804"/>
      <c r="J50" s="804"/>
      <c r="K50" s="804"/>
      <c r="L50" s="804"/>
      <c r="M50" s="804"/>
      <c r="N50" s="804"/>
      <c r="O50" s="804"/>
      <c r="P50" s="187"/>
      <c r="T50" s="148"/>
    </row>
    <row r="51" spans="1:20" ht="15.95" customHeight="1" x14ac:dyDescent="0.15">
      <c r="A51" s="119"/>
      <c r="B51" s="188" t="s">
        <v>269</v>
      </c>
      <c r="C51" s="804" t="s">
        <v>916</v>
      </c>
      <c r="D51" s="804"/>
      <c r="E51" s="804"/>
      <c r="F51" s="804"/>
      <c r="G51" s="804"/>
      <c r="H51" s="804"/>
      <c r="I51" s="804"/>
      <c r="J51" s="804"/>
      <c r="K51" s="804"/>
      <c r="L51" s="804"/>
      <c r="M51" s="804"/>
      <c r="N51" s="804"/>
      <c r="O51" s="804"/>
      <c r="P51" s="187"/>
      <c r="T51" s="148"/>
    </row>
    <row r="52" spans="1:20" ht="15.95" customHeight="1" x14ac:dyDescent="0.15">
      <c r="A52" s="119"/>
      <c r="B52" s="188" t="s">
        <v>270</v>
      </c>
      <c r="C52" s="804" t="s">
        <v>271</v>
      </c>
      <c r="D52" s="804"/>
      <c r="E52" s="804"/>
      <c r="F52" s="804"/>
      <c r="G52" s="804"/>
      <c r="H52" s="804"/>
      <c r="I52" s="804"/>
      <c r="J52" s="804"/>
      <c r="K52" s="804"/>
      <c r="L52" s="804"/>
      <c r="M52" s="804"/>
      <c r="N52" s="804"/>
      <c r="O52" s="804"/>
      <c r="P52" s="187"/>
      <c r="T52" s="148"/>
    </row>
    <row r="53" spans="1:20" ht="15.95" customHeight="1" x14ac:dyDescent="0.15">
      <c r="A53" s="119"/>
      <c r="B53" s="188" t="s">
        <v>272</v>
      </c>
      <c r="C53" s="804" t="s">
        <v>273</v>
      </c>
      <c r="D53" s="804"/>
      <c r="E53" s="804"/>
      <c r="F53" s="804"/>
      <c r="G53" s="804"/>
      <c r="H53" s="804"/>
      <c r="I53" s="804"/>
      <c r="J53" s="804"/>
      <c r="K53" s="804"/>
      <c r="L53" s="804"/>
      <c r="M53" s="804"/>
      <c r="N53" s="804"/>
      <c r="O53" s="804"/>
      <c r="P53" s="187"/>
      <c r="T53" s="148"/>
    </row>
    <row r="54" spans="1:20" ht="45" customHeight="1" x14ac:dyDescent="0.15">
      <c r="A54" s="119"/>
      <c r="B54" s="188" t="s">
        <v>274</v>
      </c>
      <c r="C54" s="804" t="s">
        <v>917</v>
      </c>
      <c r="D54" s="804"/>
      <c r="E54" s="804"/>
      <c r="F54" s="804"/>
      <c r="G54" s="804"/>
      <c r="H54" s="804"/>
      <c r="I54" s="804"/>
      <c r="J54" s="804"/>
      <c r="K54" s="804"/>
      <c r="L54" s="804"/>
      <c r="M54" s="804"/>
      <c r="N54" s="804"/>
      <c r="O54" s="804"/>
      <c r="P54" s="187"/>
      <c r="T54" s="148"/>
    </row>
    <row r="55" spans="1:20" ht="15.95" customHeight="1" thickBot="1" x14ac:dyDescent="0.2">
      <c r="B55" s="190"/>
      <c r="C55" s="190"/>
      <c r="T55" s="148"/>
    </row>
    <row r="56" spans="1:20" ht="50.1" customHeight="1" thickBot="1" x14ac:dyDescent="0.2">
      <c r="A56" t="s">
        <v>275</v>
      </c>
      <c r="B56" s="191"/>
      <c r="C56" s="119"/>
      <c r="D56" s="817" t="s">
        <v>1220</v>
      </c>
      <c r="E56" s="818"/>
      <c r="F56" s="818"/>
      <c r="G56" s="818"/>
      <c r="H56" s="818"/>
      <c r="I56" s="818"/>
      <c r="J56" s="818"/>
      <c r="K56" s="818"/>
      <c r="L56" s="818"/>
      <c r="M56" s="818"/>
      <c r="N56" s="818"/>
      <c r="O56" s="818"/>
      <c r="P56" s="819"/>
      <c r="R56" s="167" t="str">
        <f>IF(D56="","未入力あり","✔")</f>
        <v>✔</v>
      </c>
      <c r="T56" s="148"/>
    </row>
    <row r="57" spans="1:20" ht="15.95" customHeight="1" x14ac:dyDescent="0.15">
      <c r="A57" s="192"/>
      <c r="B57" s="193"/>
      <c r="C57" s="193"/>
      <c r="D57" s="194"/>
      <c r="E57" s="195"/>
      <c r="F57" s="195"/>
      <c r="G57" s="195"/>
      <c r="H57" s="195"/>
      <c r="I57" s="195"/>
      <c r="J57" s="195"/>
      <c r="K57" s="195"/>
      <c r="L57" s="195"/>
      <c r="M57" s="195"/>
      <c r="N57" s="195"/>
      <c r="O57" s="195"/>
      <c r="P57" s="195"/>
      <c r="T57" s="148"/>
    </row>
    <row r="58" spans="1:20" ht="15.95" hidden="1" customHeight="1" x14ac:dyDescent="0.15">
      <c r="A58" t="s">
        <v>276</v>
      </c>
      <c r="B58" s="193"/>
      <c r="C58" s="193"/>
      <c r="D58" s="195"/>
      <c r="E58" s="195"/>
      <c r="F58" s="195"/>
      <c r="G58" s="195"/>
      <c r="H58" s="195"/>
      <c r="I58" s="195"/>
      <c r="J58" s="195"/>
      <c r="K58" s="195"/>
      <c r="L58" s="195"/>
      <c r="M58" s="195"/>
      <c r="N58" s="195"/>
      <c r="O58" s="195"/>
      <c r="P58" s="195"/>
      <c r="T58" s="148"/>
    </row>
    <row r="59" spans="1:20" ht="15.95" hidden="1" customHeight="1" x14ac:dyDescent="0.15">
      <c r="A59" s="192"/>
      <c r="B59" s="119" t="s">
        <v>277</v>
      </c>
      <c r="C59" s="119"/>
      <c r="D59" s="195"/>
      <c r="E59" s="195"/>
      <c r="F59" s="196" t="s">
        <v>278</v>
      </c>
      <c r="G59" s="195"/>
      <c r="H59" s="195"/>
      <c r="I59" s="195"/>
      <c r="J59" s="195"/>
      <c r="K59" s="195"/>
      <c r="L59" s="195"/>
      <c r="M59" s="195"/>
      <c r="N59" s="195"/>
      <c r="O59" s="195"/>
      <c r="P59" s="195"/>
      <c r="T59" s="148"/>
    </row>
    <row r="60" spans="1:20" ht="15.95" customHeight="1" thickBot="1" x14ac:dyDescent="0.2">
      <c r="A60" s="192"/>
      <c r="B60" s="193"/>
      <c r="C60" s="193"/>
      <c r="D60" s="195"/>
      <c r="E60" s="195"/>
      <c r="F60" s="195"/>
      <c r="G60" s="195"/>
      <c r="H60" s="195"/>
      <c r="I60" s="195"/>
      <c r="J60" s="195"/>
      <c r="K60" s="195"/>
      <c r="L60" s="195"/>
      <c r="M60" s="195"/>
      <c r="N60" s="195"/>
      <c r="O60" s="195"/>
      <c r="P60" s="195"/>
      <c r="T60" s="148"/>
    </row>
    <row r="61" spans="1:20" ht="15.95" customHeight="1" thickBot="1" x14ac:dyDescent="0.2">
      <c r="A61" t="s">
        <v>279</v>
      </c>
      <c r="B61" t="s">
        <v>280</v>
      </c>
      <c r="F61" s="14">
        <v>1305</v>
      </c>
      <c r="G61" t="s">
        <v>281</v>
      </c>
      <c r="R61" s="167" t="str">
        <f>IF(F61="","未入力あり","✔")</f>
        <v>✔</v>
      </c>
      <c r="T61" s="148"/>
    </row>
    <row r="62" spans="1:20" ht="15.95" customHeight="1" thickBot="1" x14ac:dyDescent="0.2">
      <c r="F62" s="118" t="s">
        <v>282</v>
      </c>
      <c r="G62" s="119" t="s">
        <v>283</v>
      </c>
      <c r="H62" s="192"/>
      <c r="I62" s="805" t="s">
        <v>284</v>
      </c>
      <c r="J62" s="805"/>
      <c r="K62" s="805"/>
      <c r="L62" s="805"/>
      <c r="M62" s="805"/>
      <c r="N62" s="805"/>
      <c r="O62" s="805"/>
      <c r="P62" s="805"/>
      <c r="Q62" s="192"/>
      <c r="R62" s="197"/>
      <c r="T62" s="148"/>
    </row>
    <row r="63" spans="1:20" ht="15.95" customHeight="1" thickBot="1" x14ac:dyDescent="0.2">
      <c r="B63" s="176" t="s">
        <v>17</v>
      </c>
      <c r="C63" s="176"/>
      <c r="F63" s="14">
        <v>165</v>
      </c>
      <c r="G63" s="14">
        <v>165</v>
      </c>
      <c r="H63" s="192"/>
      <c r="I63" s="805"/>
      <c r="J63" s="805"/>
      <c r="K63" s="805"/>
      <c r="L63" s="805"/>
      <c r="M63" s="805"/>
      <c r="N63" s="805"/>
      <c r="O63" s="805"/>
      <c r="P63" s="805"/>
      <c r="R63" s="167" t="str">
        <f t="shared" ref="R63:R84" si="1">IF(OR(F63="",G63=""),"未入力あり","✔")</f>
        <v>✔</v>
      </c>
      <c r="T63" s="148"/>
    </row>
    <row r="64" spans="1:20" ht="15.95" customHeight="1" thickBot="1" x14ac:dyDescent="0.2">
      <c r="B64" s="176" t="s">
        <v>18</v>
      </c>
      <c r="C64" s="176"/>
      <c r="F64" s="14">
        <v>8</v>
      </c>
      <c r="G64" s="14">
        <v>8</v>
      </c>
      <c r="H64" s="192"/>
      <c r="I64" s="805"/>
      <c r="J64" s="805"/>
      <c r="K64" s="805"/>
      <c r="L64" s="805"/>
      <c r="M64" s="805"/>
      <c r="N64" s="805"/>
      <c r="O64" s="805"/>
      <c r="P64" s="805"/>
      <c r="R64" s="167" t="str">
        <f t="shared" si="1"/>
        <v>✔</v>
      </c>
      <c r="T64" s="148"/>
    </row>
    <row r="65" spans="2:20" ht="15.95" customHeight="1" thickBot="1" x14ac:dyDescent="0.2">
      <c r="B65" s="176" t="s">
        <v>19</v>
      </c>
      <c r="C65" s="176"/>
      <c r="F65" s="14">
        <v>31</v>
      </c>
      <c r="G65" s="14">
        <v>24</v>
      </c>
      <c r="H65" s="192"/>
      <c r="I65" s="805"/>
      <c r="J65" s="805"/>
      <c r="K65" s="805"/>
      <c r="L65" s="805"/>
      <c r="M65" s="805"/>
      <c r="N65" s="805"/>
      <c r="O65" s="805"/>
      <c r="P65" s="805"/>
      <c r="R65" s="167" t="str">
        <f t="shared" si="1"/>
        <v>✔</v>
      </c>
      <c r="T65" s="148"/>
    </row>
    <row r="66" spans="2:20" ht="15.95" customHeight="1" thickBot="1" x14ac:dyDescent="0.2">
      <c r="B66" s="176" t="s">
        <v>20</v>
      </c>
      <c r="C66" s="176"/>
      <c r="F66" s="14">
        <v>17</v>
      </c>
      <c r="G66" s="14">
        <v>3</v>
      </c>
      <c r="H66" s="192"/>
      <c r="I66" s="805"/>
      <c r="J66" s="805"/>
      <c r="K66" s="805"/>
      <c r="L66" s="805"/>
      <c r="M66" s="805"/>
      <c r="N66" s="805"/>
      <c r="O66" s="805"/>
      <c r="P66" s="805"/>
      <c r="R66" s="167" t="str">
        <f t="shared" si="1"/>
        <v>✔</v>
      </c>
      <c r="T66" s="148"/>
    </row>
    <row r="67" spans="2:20" ht="15.95" customHeight="1" thickBot="1" x14ac:dyDescent="0.2">
      <c r="B67" s="176" t="s">
        <v>21</v>
      </c>
      <c r="C67" s="176"/>
      <c r="F67" s="14">
        <v>651</v>
      </c>
      <c r="G67" s="14">
        <v>562</v>
      </c>
      <c r="I67" s="192"/>
      <c r="J67" s="192"/>
      <c r="K67" s="192"/>
      <c r="L67" s="192"/>
      <c r="M67" s="192"/>
      <c r="N67" s="192"/>
      <c r="O67" s="192"/>
      <c r="P67" s="192"/>
      <c r="R67" s="167" t="str">
        <f t="shared" si="1"/>
        <v>✔</v>
      </c>
      <c r="T67" s="148"/>
    </row>
    <row r="68" spans="2:20" ht="15.95" customHeight="1" thickBot="1" x14ac:dyDescent="0.2">
      <c r="B68" s="176" t="s">
        <v>22</v>
      </c>
      <c r="C68" s="176"/>
      <c r="F68" s="14">
        <v>0</v>
      </c>
      <c r="G68" s="14">
        <v>0</v>
      </c>
      <c r="I68" s="192"/>
      <c r="J68" s="192"/>
      <c r="K68" s="192"/>
      <c r="L68" s="192"/>
      <c r="M68" s="192"/>
      <c r="N68" s="192"/>
      <c r="O68" s="192"/>
      <c r="P68" s="192"/>
      <c r="R68" s="167" t="str">
        <f t="shared" si="1"/>
        <v>✔</v>
      </c>
      <c r="T68" s="148"/>
    </row>
    <row r="69" spans="2:20" ht="15.95" customHeight="1" thickBot="1" x14ac:dyDescent="0.2">
      <c r="B69" s="176" t="s">
        <v>23</v>
      </c>
      <c r="C69" s="176"/>
      <c r="F69" s="14">
        <v>5</v>
      </c>
      <c r="G69" s="14">
        <v>5</v>
      </c>
      <c r="I69" s="192"/>
      <c r="J69" s="192"/>
      <c r="K69" s="192"/>
      <c r="L69" s="192"/>
      <c r="M69" s="192"/>
      <c r="N69" s="192"/>
      <c r="O69" s="192"/>
      <c r="P69" s="192"/>
      <c r="R69" s="167" t="str">
        <f t="shared" si="1"/>
        <v>✔</v>
      </c>
      <c r="T69" s="148"/>
    </row>
    <row r="70" spans="2:20" ht="15.95" customHeight="1" thickBot="1" x14ac:dyDescent="0.2">
      <c r="B70" s="176" t="s">
        <v>24</v>
      </c>
      <c r="C70" s="176"/>
      <c r="F70" s="14">
        <v>4</v>
      </c>
      <c r="G70" s="14">
        <v>4</v>
      </c>
      <c r="I70" s="192"/>
      <c r="J70" s="192"/>
      <c r="K70" s="192"/>
      <c r="L70" s="192"/>
      <c r="M70" s="192"/>
      <c r="N70" s="192"/>
      <c r="O70" s="192"/>
      <c r="P70" s="192"/>
      <c r="R70" s="167" t="str">
        <f t="shared" si="1"/>
        <v>✔</v>
      </c>
      <c r="T70" s="148"/>
    </row>
    <row r="71" spans="2:20" ht="15.95" customHeight="1" thickBot="1" x14ac:dyDescent="0.2">
      <c r="B71" s="176" t="s">
        <v>25</v>
      </c>
      <c r="C71" s="176"/>
      <c r="F71" s="14">
        <v>3</v>
      </c>
      <c r="G71" s="14">
        <v>2</v>
      </c>
      <c r="R71" s="167" t="str">
        <f t="shared" si="1"/>
        <v>✔</v>
      </c>
      <c r="T71" s="148"/>
    </row>
    <row r="72" spans="2:20" ht="15.95" customHeight="1" thickBot="1" x14ac:dyDescent="0.2">
      <c r="B72" s="176" t="s">
        <v>26</v>
      </c>
      <c r="C72" s="176"/>
      <c r="F72" s="14">
        <v>7</v>
      </c>
      <c r="G72" s="14">
        <v>4</v>
      </c>
      <c r="R72" s="167" t="str">
        <f t="shared" si="1"/>
        <v>✔</v>
      </c>
      <c r="T72" s="148"/>
    </row>
    <row r="73" spans="2:20" ht="15.95" customHeight="1" thickBot="1" x14ac:dyDescent="0.2">
      <c r="B73" s="176" t="s">
        <v>27</v>
      </c>
      <c r="C73" s="176"/>
      <c r="F73" s="14">
        <v>0</v>
      </c>
      <c r="G73" s="14">
        <v>0</v>
      </c>
      <c r="R73" s="167" t="str">
        <f t="shared" si="1"/>
        <v>✔</v>
      </c>
      <c r="T73" s="148"/>
    </row>
    <row r="74" spans="2:20" ht="15.95" customHeight="1" thickBot="1" x14ac:dyDescent="0.2">
      <c r="B74" s="176" t="s">
        <v>28</v>
      </c>
      <c r="C74" s="176"/>
      <c r="F74" s="14">
        <v>17</v>
      </c>
      <c r="G74" s="14">
        <v>17</v>
      </c>
      <c r="R74" s="167" t="str">
        <f t="shared" si="1"/>
        <v>✔</v>
      </c>
      <c r="T74" s="148"/>
    </row>
    <row r="75" spans="2:20" ht="15.95" customHeight="1" thickBot="1" x14ac:dyDescent="0.2">
      <c r="B75" s="176" t="s">
        <v>29</v>
      </c>
      <c r="C75" s="176"/>
      <c r="F75" s="14">
        <v>41</v>
      </c>
      <c r="G75" s="14">
        <v>28</v>
      </c>
      <c r="R75" s="167" t="str">
        <f t="shared" si="1"/>
        <v>✔</v>
      </c>
      <c r="T75" s="148"/>
    </row>
    <row r="76" spans="2:20" ht="15.95" customHeight="1" thickBot="1" x14ac:dyDescent="0.2">
      <c r="B76" s="176" t="s">
        <v>30</v>
      </c>
      <c r="C76" s="176"/>
      <c r="F76" s="14">
        <v>0</v>
      </c>
      <c r="G76" s="14">
        <v>0</v>
      </c>
      <c r="R76" s="167" t="str">
        <f t="shared" si="1"/>
        <v>✔</v>
      </c>
      <c r="T76" s="148"/>
    </row>
    <row r="77" spans="2:20" ht="15.95" customHeight="1" thickBot="1" x14ac:dyDescent="0.2">
      <c r="B77" s="176" t="s">
        <v>31</v>
      </c>
      <c r="C77" s="176"/>
      <c r="F77" s="14">
        <v>9</v>
      </c>
      <c r="G77" s="14">
        <v>9</v>
      </c>
      <c r="R77" s="167" t="str">
        <f t="shared" si="1"/>
        <v>✔</v>
      </c>
      <c r="T77" s="148"/>
    </row>
    <row r="78" spans="2:20" ht="15.95" customHeight="1" thickBot="1" x14ac:dyDescent="0.2">
      <c r="B78" s="176" t="s">
        <v>32</v>
      </c>
      <c r="C78" s="176"/>
      <c r="F78" s="14">
        <v>0</v>
      </c>
      <c r="G78" s="14">
        <v>0</v>
      </c>
      <c r="R78" s="167" t="str">
        <f t="shared" si="1"/>
        <v>✔</v>
      </c>
      <c r="T78" s="148"/>
    </row>
    <row r="79" spans="2:20" ht="15.95" customHeight="1" thickBot="1" x14ac:dyDescent="0.2">
      <c r="B79" s="176" t="s">
        <v>33</v>
      </c>
      <c r="C79" s="176"/>
      <c r="F79" s="14">
        <v>6</v>
      </c>
      <c r="G79" s="14">
        <v>4</v>
      </c>
      <c r="R79" s="167" t="str">
        <f t="shared" si="1"/>
        <v>✔</v>
      </c>
      <c r="T79" s="148"/>
    </row>
    <row r="80" spans="2:20" ht="15.95" customHeight="1" thickBot="1" x14ac:dyDescent="0.2">
      <c r="B80" s="176" t="s">
        <v>34</v>
      </c>
      <c r="C80" s="176"/>
      <c r="F80" s="14">
        <v>7</v>
      </c>
      <c r="G80" s="14">
        <v>3</v>
      </c>
      <c r="R80" s="167" t="str">
        <f t="shared" si="1"/>
        <v>✔</v>
      </c>
      <c r="T80" s="148"/>
    </row>
    <row r="81" spans="1:20" ht="15.95" customHeight="1" thickBot="1" x14ac:dyDescent="0.2">
      <c r="B81" s="176" t="s">
        <v>35</v>
      </c>
      <c r="C81" s="176"/>
      <c r="F81" s="14">
        <v>0</v>
      </c>
      <c r="G81" s="14">
        <v>0</v>
      </c>
      <c r="R81" s="167" t="str">
        <f t="shared" si="1"/>
        <v>✔</v>
      </c>
      <c r="T81" s="148"/>
    </row>
    <row r="82" spans="1:20" ht="14.25" thickBot="1" x14ac:dyDescent="0.2">
      <c r="A82" s="198"/>
      <c r="B82" s="176" t="s">
        <v>36</v>
      </c>
      <c r="F82" s="14">
        <v>19</v>
      </c>
      <c r="G82" s="14">
        <v>3</v>
      </c>
      <c r="R82" s="167" t="str">
        <f t="shared" si="1"/>
        <v>✔</v>
      </c>
      <c r="T82" s="148"/>
    </row>
    <row r="83" spans="1:20" ht="15.95" customHeight="1" thickBot="1" x14ac:dyDescent="0.2">
      <c r="B83" s="176" t="s">
        <v>37</v>
      </c>
      <c r="C83" s="176"/>
      <c r="F83" s="14">
        <v>0</v>
      </c>
      <c r="G83" s="14">
        <v>0</v>
      </c>
      <c r="R83" s="167" t="str">
        <f t="shared" si="1"/>
        <v>✔</v>
      </c>
      <c r="T83" s="148"/>
    </row>
    <row r="84" spans="1:20" ht="15.95" customHeight="1" thickBot="1" x14ac:dyDescent="0.2">
      <c r="B84" s="176" t="s">
        <v>38</v>
      </c>
      <c r="C84" s="176"/>
      <c r="F84" s="14">
        <v>15</v>
      </c>
      <c r="G84" s="14">
        <v>4</v>
      </c>
      <c r="R84" s="167" t="str">
        <f t="shared" si="1"/>
        <v>✔</v>
      </c>
      <c r="T84" s="148"/>
    </row>
    <row r="85" spans="1:20" ht="15.95" customHeight="1" thickBot="1" x14ac:dyDescent="0.2">
      <c r="B85" s="176" t="s">
        <v>39</v>
      </c>
      <c r="C85" s="176"/>
      <c r="F85" s="14">
        <v>300</v>
      </c>
      <c r="G85" s="14">
        <v>54</v>
      </c>
      <c r="R85" s="167" t="str">
        <f t="shared" ref="R85" si="2">IF(OR(F85="",G85=""),"未入力あり","✔")</f>
        <v>✔</v>
      </c>
      <c r="T85" s="148"/>
    </row>
    <row r="86" spans="1:20" ht="15.95" customHeight="1" thickBot="1" x14ac:dyDescent="0.2">
      <c r="F86" s="118" t="s">
        <v>285</v>
      </c>
      <c r="G86" s="119" t="s">
        <v>283</v>
      </c>
      <c r="H86" s="192"/>
      <c r="I86" s="805" t="s">
        <v>284</v>
      </c>
      <c r="J86" s="805"/>
      <c r="K86" s="805"/>
      <c r="L86" s="805"/>
      <c r="M86" s="805"/>
      <c r="N86" s="805"/>
      <c r="O86" s="805"/>
      <c r="P86" s="805"/>
      <c r="T86" s="148"/>
    </row>
    <row r="87" spans="1:20" ht="15.95" customHeight="1" thickBot="1" x14ac:dyDescent="0.2">
      <c r="A87" s="199" t="s">
        <v>286</v>
      </c>
      <c r="B87" s="179"/>
      <c r="C87" s="179"/>
      <c r="D87" s="179"/>
      <c r="E87" s="179"/>
      <c r="F87" s="14">
        <v>3</v>
      </c>
      <c r="G87" s="14">
        <v>3</v>
      </c>
      <c r="H87" s="192"/>
      <c r="I87" s="805"/>
      <c r="J87" s="805"/>
      <c r="K87" s="805"/>
      <c r="L87" s="805"/>
      <c r="M87" s="805"/>
      <c r="N87" s="805"/>
      <c r="O87" s="805"/>
      <c r="P87" s="805"/>
      <c r="R87" s="167" t="str">
        <f t="shared" ref="R87:R128" si="3">IF(OR(F87="",G87=""),"未入力あり","✔")</f>
        <v>✔</v>
      </c>
      <c r="T87" s="148"/>
    </row>
    <row r="88" spans="1:20" ht="15.95" customHeight="1" thickBot="1" x14ac:dyDescent="0.2">
      <c r="A88" s="199" t="s">
        <v>287</v>
      </c>
      <c r="B88" s="179"/>
      <c r="C88" s="179"/>
      <c r="D88" s="179"/>
      <c r="E88" s="179"/>
      <c r="F88" s="14">
        <v>0</v>
      </c>
      <c r="G88" s="14">
        <v>0</v>
      </c>
      <c r="H88" s="192"/>
      <c r="I88" s="805"/>
      <c r="J88" s="805"/>
      <c r="K88" s="805"/>
      <c r="L88" s="805"/>
      <c r="M88" s="805"/>
      <c r="N88" s="805"/>
      <c r="O88" s="805"/>
      <c r="P88" s="805"/>
      <c r="R88" s="167" t="str">
        <f t="shared" si="3"/>
        <v>✔</v>
      </c>
      <c r="T88" s="148"/>
    </row>
    <row r="89" spans="1:20" ht="15.95" customHeight="1" thickBot="1" x14ac:dyDescent="0.2">
      <c r="A89" s="199" t="s">
        <v>43</v>
      </c>
      <c r="B89" s="179"/>
      <c r="C89" s="179"/>
      <c r="D89" s="179"/>
      <c r="E89" s="179"/>
      <c r="F89" s="14">
        <v>4</v>
      </c>
      <c r="G89" s="14">
        <v>4</v>
      </c>
      <c r="H89" s="192"/>
      <c r="I89" s="805"/>
      <c r="J89" s="805"/>
      <c r="K89" s="805"/>
      <c r="L89" s="805"/>
      <c r="M89" s="805"/>
      <c r="N89" s="805"/>
      <c r="O89" s="805"/>
      <c r="P89" s="805"/>
      <c r="R89" s="167" t="str">
        <f>IF(OR(F89="",G89=""),"未入力あり","✔")</f>
        <v>✔</v>
      </c>
      <c r="T89" s="148"/>
    </row>
    <row r="90" spans="1:20" ht="15.95" customHeight="1" thickBot="1" x14ac:dyDescent="0.2">
      <c r="A90" s="199" t="s">
        <v>44</v>
      </c>
      <c r="B90" s="179"/>
      <c r="C90" s="179"/>
      <c r="D90" s="179"/>
      <c r="E90" s="179"/>
      <c r="F90" s="14">
        <v>6</v>
      </c>
      <c r="G90" s="14">
        <v>6</v>
      </c>
      <c r="H90" s="192"/>
      <c r="I90" s="805"/>
      <c r="J90" s="805"/>
      <c r="K90" s="805"/>
      <c r="L90" s="805"/>
      <c r="M90" s="805"/>
      <c r="N90" s="805"/>
      <c r="O90" s="805"/>
      <c r="P90" s="805"/>
      <c r="R90" s="167" t="str">
        <f t="shared" si="3"/>
        <v>✔</v>
      </c>
      <c r="T90" s="148"/>
    </row>
    <row r="91" spans="1:20" ht="15.95" customHeight="1" thickBot="1" x14ac:dyDescent="0.2">
      <c r="A91" s="199" t="s">
        <v>45</v>
      </c>
      <c r="B91" s="179"/>
      <c r="C91" s="179"/>
      <c r="D91" s="179"/>
      <c r="E91" s="179"/>
      <c r="F91" s="14">
        <v>4</v>
      </c>
      <c r="G91" s="14">
        <v>4</v>
      </c>
      <c r="H91" s="192"/>
      <c r="I91" s="805"/>
      <c r="J91" s="805"/>
      <c r="K91" s="805"/>
      <c r="L91" s="805"/>
      <c r="M91" s="805"/>
      <c r="N91" s="805"/>
      <c r="O91" s="805"/>
      <c r="P91" s="805"/>
      <c r="R91" s="167" t="str">
        <f t="shared" si="3"/>
        <v>✔</v>
      </c>
      <c r="T91" s="148"/>
    </row>
    <row r="92" spans="1:20" ht="15.95" customHeight="1" thickBot="1" x14ac:dyDescent="0.2">
      <c r="A92" s="199" t="s">
        <v>46</v>
      </c>
      <c r="B92" s="179"/>
      <c r="C92" s="179"/>
      <c r="D92" s="179"/>
      <c r="E92" s="179"/>
      <c r="F92" s="14">
        <v>66</v>
      </c>
      <c r="G92" s="14">
        <v>66</v>
      </c>
      <c r="R92" s="167" t="str">
        <f t="shared" si="3"/>
        <v>✔</v>
      </c>
      <c r="T92" s="148"/>
    </row>
    <row r="93" spans="1:20" ht="15.95" customHeight="1" thickBot="1" x14ac:dyDescent="0.2">
      <c r="A93" s="199" t="s">
        <v>47</v>
      </c>
      <c r="B93" s="179"/>
      <c r="C93" s="179"/>
      <c r="D93" s="179"/>
      <c r="E93" s="179"/>
      <c r="F93" s="14">
        <v>4</v>
      </c>
      <c r="G93" s="14">
        <v>4</v>
      </c>
      <c r="R93" s="167" t="str">
        <f>IF(OR(F93="",G93=""),"未入力あり","✔")</f>
        <v>✔</v>
      </c>
      <c r="T93" s="148"/>
    </row>
    <row r="94" spans="1:20" ht="15.95" customHeight="1" thickBot="1" x14ac:dyDescent="0.2">
      <c r="A94" s="199" t="s">
        <v>288</v>
      </c>
      <c r="B94" s="179"/>
      <c r="C94" s="179"/>
      <c r="D94" s="179"/>
      <c r="E94" s="179"/>
      <c r="F94" s="14">
        <v>2</v>
      </c>
      <c r="G94" s="14">
        <v>2</v>
      </c>
      <c r="R94" s="167" t="str">
        <f>IF(OR(F94="",G94=""),"未入力あり","✔")</f>
        <v>✔</v>
      </c>
      <c r="T94" s="148"/>
    </row>
    <row r="95" spans="1:20" ht="15.95" customHeight="1" thickBot="1" x14ac:dyDescent="0.2">
      <c r="A95" s="199" t="s">
        <v>49</v>
      </c>
      <c r="B95" s="179"/>
      <c r="C95" s="179"/>
      <c r="D95" s="179"/>
      <c r="E95" s="179"/>
      <c r="F95" s="14">
        <v>1</v>
      </c>
      <c r="G95" s="14">
        <v>1</v>
      </c>
      <c r="R95" s="167" t="str">
        <f t="shared" si="3"/>
        <v>✔</v>
      </c>
      <c r="T95" s="148"/>
    </row>
    <row r="96" spans="1:20" ht="15.95" customHeight="1" thickBot="1" x14ac:dyDescent="0.2">
      <c r="A96" s="199" t="s">
        <v>50</v>
      </c>
      <c r="B96" s="179"/>
      <c r="C96" s="179"/>
      <c r="D96" s="179"/>
      <c r="E96" s="179"/>
      <c r="F96" s="14">
        <v>3</v>
      </c>
      <c r="G96" s="14">
        <v>3</v>
      </c>
      <c r="R96" s="167" t="str">
        <f t="shared" si="3"/>
        <v>✔</v>
      </c>
      <c r="T96" s="148"/>
    </row>
    <row r="97" spans="1:20" ht="15.95" customHeight="1" thickBot="1" x14ac:dyDescent="0.2">
      <c r="A97" s="199" t="s">
        <v>51</v>
      </c>
      <c r="B97" s="179"/>
      <c r="C97" s="179"/>
      <c r="D97" s="179"/>
      <c r="E97" s="179"/>
      <c r="F97" s="14">
        <v>2</v>
      </c>
      <c r="G97" s="14">
        <v>2</v>
      </c>
      <c r="R97" s="167" t="str">
        <f t="shared" si="3"/>
        <v>✔</v>
      </c>
      <c r="T97" s="148"/>
    </row>
    <row r="98" spans="1:20" ht="15.95" customHeight="1" thickBot="1" x14ac:dyDescent="0.2">
      <c r="A98" s="199" t="s">
        <v>52</v>
      </c>
      <c r="B98" s="179"/>
      <c r="C98" s="179"/>
      <c r="D98" s="179"/>
      <c r="E98" s="179"/>
      <c r="F98" s="14">
        <v>3</v>
      </c>
      <c r="G98" s="14">
        <v>3</v>
      </c>
      <c r="R98" s="167" t="str">
        <f t="shared" si="3"/>
        <v>✔</v>
      </c>
      <c r="T98" s="148"/>
    </row>
    <row r="99" spans="1:20" ht="15.95" customHeight="1" thickBot="1" x14ac:dyDescent="0.2">
      <c r="A99" s="199" t="s">
        <v>53</v>
      </c>
      <c r="B99" s="179"/>
      <c r="C99" s="179"/>
      <c r="D99" s="179"/>
      <c r="E99" s="179"/>
      <c r="F99" s="14">
        <v>0</v>
      </c>
      <c r="G99" s="14">
        <v>0</v>
      </c>
      <c r="R99" s="167" t="str">
        <f t="shared" si="3"/>
        <v>✔</v>
      </c>
      <c r="T99" s="148"/>
    </row>
    <row r="100" spans="1:20" ht="15.95" customHeight="1" thickBot="1" x14ac:dyDescent="0.2">
      <c r="A100" s="199" t="s">
        <v>54</v>
      </c>
      <c r="B100" s="179"/>
      <c r="C100" s="179"/>
      <c r="D100" s="179"/>
      <c r="E100" s="179"/>
      <c r="F100" s="14">
        <v>9</v>
      </c>
      <c r="G100" s="14">
        <v>9</v>
      </c>
      <c r="R100" s="167" t="str">
        <f t="shared" si="3"/>
        <v>✔</v>
      </c>
      <c r="T100" s="148"/>
    </row>
    <row r="101" spans="1:20" ht="16.5" customHeight="1" thickBot="1" x14ac:dyDescent="0.2">
      <c r="A101" s="809" t="s">
        <v>937</v>
      </c>
      <c r="B101" s="809"/>
      <c r="C101" s="809"/>
      <c r="D101" s="809"/>
      <c r="E101" s="810"/>
      <c r="F101" s="14">
        <v>0</v>
      </c>
      <c r="G101" s="14">
        <v>0</v>
      </c>
      <c r="R101" s="167" t="str">
        <f t="shared" si="3"/>
        <v>✔</v>
      </c>
      <c r="T101" s="148"/>
    </row>
    <row r="102" spans="1:20" ht="15.95" customHeight="1" thickBot="1" x14ac:dyDescent="0.2">
      <c r="A102" s="199" t="s">
        <v>938</v>
      </c>
      <c r="B102" s="179"/>
      <c r="C102" s="179"/>
      <c r="D102" s="179"/>
      <c r="E102" s="179"/>
      <c r="F102" s="14">
        <v>3</v>
      </c>
      <c r="G102" s="14">
        <v>3</v>
      </c>
      <c r="R102" s="167" t="str">
        <f t="shared" si="3"/>
        <v>✔</v>
      </c>
      <c r="T102" s="148"/>
    </row>
    <row r="103" spans="1:20" ht="15.95" customHeight="1" thickBot="1" x14ac:dyDescent="0.2">
      <c r="A103" s="199" t="s">
        <v>289</v>
      </c>
      <c r="B103" s="179"/>
      <c r="C103" s="179"/>
      <c r="D103" s="179"/>
      <c r="E103" s="179"/>
      <c r="F103" s="14">
        <v>0</v>
      </c>
      <c r="G103" s="14">
        <v>0</v>
      </c>
      <c r="R103" s="167" t="str">
        <f t="shared" si="3"/>
        <v>✔</v>
      </c>
      <c r="T103" s="148"/>
    </row>
    <row r="104" spans="1:20" ht="15.95" customHeight="1" thickBot="1" x14ac:dyDescent="0.2">
      <c r="A104" s="199" t="s">
        <v>58</v>
      </c>
      <c r="B104" s="179"/>
      <c r="C104" s="179"/>
      <c r="D104" s="179"/>
      <c r="E104" s="179"/>
      <c r="F104" s="14">
        <v>0</v>
      </c>
      <c r="G104" s="14">
        <v>0</v>
      </c>
      <c r="R104" s="167" t="str">
        <f t="shared" si="3"/>
        <v>✔</v>
      </c>
      <c r="T104" s="148"/>
    </row>
    <row r="105" spans="1:20" ht="15.95" customHeight="1" thickBot="1" x14ac:dyDescent="0.2">
      <c r="A105" s="199" t="s">
        <v>890</v>
      </c>
      <c r="B105" s="179"/>
      <c r="C105" s="179"/>
      <c r="D105" s="179"/>
      <c r="E105" s="179"/>
      <c r="F105" s="14">
        <v>4</v>
      </c>
      <c r="G105" s="14">
        <v>4</v>
      </c>
      <c r="R105" s="167" t="str">
        <f t="shared" si="3"/>
        <v>✔</v>
      </c>
      <c r="T105" s="148"/>
    </row>
    <row r="106" spans="1:20" ht="15.95" customHeight="1" thickBot="1" x14ac:dyDescent="0.2">
      <c r="A106" s="199" t="s">
        <v>60</v>
      </c>
      <c r="B106" s="179"/>
      <c r="C106" s="179"/>
      <c r="D106" s="179"/>
      <c r="E106" s="179"/>
      <c r="F106" s="14">
        <v>5</v>
      </c>
      <c r="G106" s="14">
        <v>5</v>
      </c>
      <c r="R106" s="167" t="str">
        <f t="shared" si="3"/>
        <v>✔</v>
      </c>
      <c r="T106" s="148"/>
    </row>
    <row r="107" spans="1:20" ht="15.95" customHeight="1" thickBot="1" x14ac:dyDescent="0.2">
      <c r="A107" s="199" t="s">
        <v>891</v>
      </c>
      <c r="B107" s="179"/>
      <c r="C107" s="179"/>
      <c r="D107" s="179"/>
      <c r="E107" s="179"/>
      <c r="F107" s="14">
        <v>6</v>
      </c>
      <c r="G107" s="14">
        <v>6</v>
      </c>
      <c r="R107" s="167" t="str">
        <f t="shared" ref="R107" si="4">IF(OR(F107="",G107=""),"未入力あり","✔")</f>
        <v>✔</v>
      </c>
      <c r="T107" s="148"/>
    </row>
    <row r="108" spans="1:20" ht="15.95" customHeight="1" thickBot="1" x14ac:dyDescent="0.2">
      <c r="A108" s="199" t="s">
        <v>61</v>
      </c>
      <c r="B108" s="179"/>
      <c r="C108" s="179"/>
      <c r="D108" s="179"/>
      <c r="E108" s="179"/>
      <c r="F108" s="14">
        <v>1</v>
      </c>
      <c r="G108" s="14">
        <v>1</v>
      </c>
      <c r="R108" s="167" t="str">
        <f t="shared" si="3"/>
        <v>✔</v>
      </c>
      <c r="T108" s="148"/>
    </row>
    <row r="109" spans="1:20" ht="15.95" customHeight="1" thickBot="1" x14ac:dyDescent="0.2">
      <c r="A109" s="199" t="s">
        <v>62</v>
      </c>
      <c r="B109" s="179"/>
      <c r="C109" s="179"/>
      <c r="D109" s="179"/>
      <c r="E109" s="179"/>
      <c r="F109" s="14">
        <v>4</v>
      </c>
      <c r="G109" s="14">
        <v>4</v>
      </c>
      <c r="R109" s="167" t="str">
        <f t="shared" si="3"/>
        <v>✔</v>
      </c>
      <c r="T109" s="148"/>
    </row>
    <row r="110" spans="1:20" ht="15.95" customHeight="1" thickBot="1" x14ac:dyDescent="0.2">
      <c r="A110" s="199" t="s">
        <v>63</v>
      </c>
      <c r="B110" s="179"/>
      <c r="C110" s="179"/>
      <c r="D110" s="179"/>
      <c r="E110" s="179"/>
      <c r="F110" s="14">
        <v>0</v>
      </c>
      <c r="G110" s="14">
        <v>0</v>
      </c>
      <c r="R110" s="167" t="str">
        <f t="shared" si="3"/>
        <v>✔</v>
      </c>
      <c r="T110" s="148"/>
    </row>
    <row r="111" spans="1:20" ht="15.95" customHeight="1" thickBot="1" x14ac:dyDescent="0.2">
      <c r="A111" s="199" t="s">
        <v>892</v>
      </c>
      <c r="B111" s="179"/>
      <c r="C111" s="179"/>
      <c r="D111" s="179"/>
      <c r="E111" s="179"/>
      <c r="F111" s="14">
        <v>0</v>
      </c>
      <c r="G111" s="14">
        <v>0</v>
      </c>
      <c r="R111" s="167" t="str">
        <f t="shared" si="3"/>
        <v>✔</v>
      </c>
      <c r="T111" s="148"/>
    </row>
    <row r="112" spans="1:20" ht="15.95" customHeight="1" thickBot="1" x14ac:dyDescent="0.2">
      <c r="A112" s="199" t="s">
        <v>893</v>
      </c>
      <c r="B112" s="179"/>
      <c r="C112" s="179"/>
      <c r="D112" s="179"/>
      <c r="E112" s="179"/>
      <c r="F112" s="14">
        <v>0</v>
      </c>
      <c r="G112" s="14">
        <v>0</v>
      </c>
      <c r="R112" s="167" t="str">
        <f t="shared" si="3"/>
        <v>✔</v>
      </c>
      <c r="T112" s="148"/>
    </row>
    <row r="113" spans="1:20" ht="15.95" customHeight="1" thickBot="1" x14ac:dyDescent="0.2">
      <c r="A113" s="199" t="s">
        <v>67</v>
      </c>
      <c r="B113" s="179"/>
      <c r="C113" s="179"/>
      <c r="D113" s="179"/>
      <c r="E113" s="179"/>
      <c r="F113" s="14">
        <v>0</v>
      </c>
      <c r="G113" s="14">
        <v>0</v>
      </c>
      <c r="R113" s="167" t="str">
        <f t="shared" si="3"/>
        <v>✔</v>
      </c>
      <c r="T113" s="148"/>
    </row>
    <row r="114" spans="1:20" ht="15.95" customHeight="1" thickBot="1" x14ac:dyDescent="0.2">
      <c r="A114" s="199" t="s">
        <v>68</v>
      </c>
      <c r="B114" s="179"/>
      <c r="C114" s="179"/>
      <c r="D114" s="179"/>
      <c r="E114" s="179"/>
      <c r="F114" s="14">
        <v>0</v>
      </c>
      <c r="G114" s="14">
        <v>0</v>
      </c>
      <c r="R114" s="167" t="str">
        <f t="shared" si="3"/>
        <v>✔</v>
      </c>
      <c r="T114" s="148"/>
    </row>
    <row r="115" spans="1:20" ht="15.95" customHeight="1" thickBot="1" x14ac:dyDescent="0.2">
      <c r="A115" s="199" t="s">
        <v>290</v>
      </c>
      <c r="B115" s="179"/>
      <c r="C115" s="179"/>
      <c r="D115" s="179"/>
      <c r="E115" s="179"/>
      <c r="F115" s="14">
        <v>1</v>
      </c>
      <c r="G115" s="14">
        <v>1</v>
      </c>
      <c r="R115" s="167" t="str">
        <f t="shared" si="3"/>
        <v>✔</v>
      </c>
      <c r="T115" s="148"/>
    </row>
    <row r="116" spans="1:20" ht="15.95" customHeight="1" thickBot="1" x14ac:dyDescent="0.2">
      <c r="A116" s="199" t="s">
        <v>70</v>
      </c>
      <c r="B116" s="179"/>
      <c r="C116" s="179"/>
      <c r="D116" s="179"/>
      <c r="E116" s="179"/>
      <c r="F116" s="14">
        <v>0</v>
      </c>
      <c r="G116" s="14">
        <v>0</v>
      </c>
      <c r="R116" s="167" t="str">
        <f t="shared" si="3"/>
        <v>✔</v>
      </c>
      <c r="T116" s="148"/>
    </row>
    <row r="117" spans="1:20" ht="15.95" customHeight="1" thickBot="1" x14ac:dyDescent="0.2">
      <c r="A117" s="199" t="s">
        <v>71</v>
      </c>
      <c r="B117" s="179"/>
      <c r="C117" s="179"/>
      <c r="D117" s="179"/>
      <c r="E117" s="179"/>
      <c r="F117" s="14">
        <v>0</v>
      </c>
      <c r="G117" s="14">
        <v>0</v>
      </c>
      <c r="R117" s="167" t="str">
        <f t="shared" si="3"/>
        <v>✔</v>
      </c>
      <c r="T117" s="148"/>
    </row>
    <row r="118" spans="1:20" ht="15.95" customHeight="1" thickBot="1" x14ac:dyDescent="0.2">
      <c r="A118" s="199" t="s">
        <v>72</v>
      </c>
      <c r="B118" s="200"/>
      <c r="C118" s="200"/>
      <c r="D118" s="179"/>
      <c r="E118" s="179"/>
      <c r="F118" s="14">
        <v>0</v>
      </c>
      <c r="G118" s="14">
        <v>0</v>
      </c>
      <c r="R118" s="167" t="str">
        <f t="shared" si="3"/>
        <v>✔</v>
      </c>
      <c r="T118" s="148"/>
    </row>
    <row r="119" spans="1:20" ht="15.95" customHeight="1" thickBot="1" x14ac:dyDescent="0.2">
      <c r="A119" s="199" t="s">
        <v>73</v>
      </c>
      <c r="B119" s="200"/>
      <c r="C119" s="200"/>
      <c r="D119" s="179"/>
      <c r="E119" s="179"/>
      <c r="F119" s="14">
        <v>0</v>
      </c>
      <c r="G119" s="14">
        <v>0</v>
      </c>
      <c r="R119" s="167" t="str">
        <f t="shared" si="3"/>
        <v>✔</v>
      </c>
      <c r="T119" s="148"/>
    </row>
    <row r="120" spans="1:20" ht="15.95" customHeight="1" thickBot="1" x14ac:dyDescent="0.2">
      <c r="A120" s="199" t="s">
        <v>74</v>
      </c>
      <c r="B120" s="200"/>
      <c r="C120" s="200"/>
      <c r="D120" s="179"/>
      <c r="E120" s="179"/>
      <c r="F120" s="14">
        <v>4</v>
      </c>
      <c r="G120" s="14">
        <v>3</v>
      </c>
      <c r="R120" s="167" t="str">
        <f t="shared" si="3"/>
        <v>✔</v>
      </c>
      <c r="T120" s="148"/>
    </row>
    <row r="121" spans="1:20" ht="15.95" customHeight="1" thickBot="1" x14ac:dyDescent="0.2">
      <c r="A121" s="199" t="s">
        <v>75</v>
      </c>
      <c r="B121" s="200"/>
      <c r="C121" s="200"/>
      <c r="D121" s="179"/>
      <c r="E121" s="179"/>
      <c r="F121" s="14">
        <v>1</v>
      </c>
      <c r="G121" s="14">
        <v>1</v>
      </c>
      <c r="R121" s="167" t="str">
        <f t="shared" si="3"/>
        <v>✔</v>
      </c>
      <c r="T121" s="148"/>
    </row>
    <row r="122" spans="1:20" ht="14.25" thickBot="1" x14ac:dyDescent="0.2">
      <c r="A122" s="199" t="s">
        <v>76</v>
      </c>
      <c r="B122" s="179"/>
      <c r="C122" s="179"/>
      <c r="D122" s="179"/>
      <c r="E122" s="179"/>
      <c r="F122" s="14">
        <v>1</v>
      </c>
      <c r="G122" s="14">
        <v>1</v>
      </c>
      <c r="R122" s="167" t="str">
        <f t="shared" si="3"/>
        <v>✔</v>
      </c>
      <c r="T122" s="148"/>
    </row>
    <row r="123" spans="1:20" ht="15.95" customHeight="1" thickBot="1" x14ac:dyDescent="0.2">
      <c r="A123" s="199" t="s">
        <v>77</v>
      </c>
      <c r="B123" s="200"/>
      <c r="C123" s="200"/>
      <c r="D123" s="179"/>
      <c r="E123" s="179"/>
      <c r="F123" s="14">
        <v>16</v>
      </c>
      <c r="G123" s="14">
        <v>2</v>
      </c>
      <c r="R123" s="167" t="str">
        <f t="shared" si="3"/>
        <v>✔</v>
      </c>
      <c r="T123" s="148"/>
    </row>
    <row r="124" spans="1:20" ht="34.5" customHeight="1" thickBot="1" x14ac:dyDescent="0.2">
      <c r="A124" s="809" t="s">
        <v>291</v>
      </c>
      <c r="B124" s="809"/>
      <c r="C124" s="809"/>
      <c r="D124" s="809"/>
      <c r="E124" s="810"/>
      <c r="F124" s="14">
        <v>0</v>
      </c>
      <c r="G124" s="14">
        <v>0</v>
      </c>
      <c r="R124" s="167" t="str">
        <f t="shared" si="3"/>
        <v>✔</v>
      </c>
      <c r="T124" s="148"/>
    </row>
    <row r="125" spans="1:20" ht="30" customHeight="1" thickBot="1" x14ac:dyDescent="0.2">
      <c r="A125" s="809" t="s">
        <v>292</v>
      </c>
      <c r="B125" s="809"/>
      <c r="C125" s="809"/>
      <c r="D125" s="809"/>
      <c r="E125" s="810"/>
      <c r="F125" s="14">
        <v>4</v>
      </c>
      <c r="G125" s="14">
        <v>2</v>
      </c>
      <c r="R125" s="167" t="str">
        <f t="shared" si="3"/>
        <v>✔</v>
      </c>
      <c r="T125" s="148"/>
    </row>
    <row r="126" spans="1:20" ht="14.25" thickBot="1" x14ac:dyDescent="0.2">
      <c r="A126" s="199" t="s">
        <v>80</v>
      </c>
      <c r="B126" s="179"/>
      <c r="C126" s="179"/>
      <c r="D126" s="179"/>
      <c r="E126" s="179"/>
      <c r="F126" s="14">
        <v>0</v>
      </c>
      <c r="G126" s="14">
        <v>0</v>
      </c>
      <c r="R126" s="167" t="str">
        <f t="shared" si="3"/>
        <v>✔</v>
      </c>
      <c r="T126" s="148"/>
    </row>
    <row r="127" spans="1:20" ht="14.25" thickBot="1" x14ac:dyDescent="0.2">
      <c r="A127" s="199" t="s">
        <v>81</v>
      </c>
      <c r="B127" s="179"/>
      <c r="C127" s="179"/>
      <c r="D127" s="179"/>
      <c r="E127" s="179"/>
      <c r="F127" s="14">
        <v>1</v>
      </c>
      <c r="G127" s="14">
        <v>0</v>
      </c>
      <c r="R127" s="167" t="str">
        <f t="shared" si="3"/>
        <v>✔</v>
      </c>
      <c r="T127" s="148"/>
    </row>
    <row r="128" spans="1:20" ht="15.95" customHeight="1" thickBot="1" x14ac:dyDescent="0.2">
      <c r="A128" s="199" t="s">
        <v>894</v>
      </c>
      <c r="B128" s="179"/>
      <c r="C128" s="179"/>
      <c r="D128" s="179"/>
      <c r="E128" s="179"/>
      <c r="F128" s="14">
        <v>2</v>
      </c>
      <c r="G128" s="14">
        <v>1</v>
      </c>
      <c r="R128" s="167" t="str">
        <f t="shared" si="3"/>
        <v>✔</v>
      </c>
      <c r="T128" s="148"/>
    </row>
    <row r="129" spans="1:20" ht="15.95" customHeight="1" thickBot="1" x14ac:dyDescent="0.2">
      <c r="A129" s="199" t="s">
        <v>941</v>
      </c>
      <c r="B129" s="179"/>
      <c r="C129" s="179"/>
      <c r="D129" s="179"/>
      <c r="E129" s="179"/>
      <c r="F129" s="14">
        <v>1</v>
      </c>
      <c r="G129" s="14">
        <v>0</v>
      </c>
      <c r="R129" s="167" t="str">
        <f t="shared" ref="R129" si="5">IF(OR(F129="",G129=""),"未入力あり","✔")</f>
        <v>✔</v>
      </c>
      <c r="T129" s="148"/>
    </row>
    <row r="130" spans="1:20" ht="30.75" customHeight="1" thickBot="1" x14ac:dyDescent="0.2">
      <c r="A130" s="799" t="s">
        <v>942</v>
      </c>
      <c r="B130" s="800"/>
      <c r="C130" s="800"/>
      <c r="D130" s="800"/>
      <c r="E130" s="801"/>
      <c r="F130" s="14">
        <v>0</v>
      </c>
      <c r="G130" s="14">
        <v>0</v>
      </c>
      <c r="R130" s="167" t="str">
        <f>IF(OR(F130="",G130=""),"未入力あり","✔")</f>
        <v>✔</v>
      </c>
      <c r="T130" s="150"/>
    </row>
    <row r="131" spans="1:20" x14ac:dyDescent="0.15">
      <c r="Q131" s="202" t="s">
        <v>184</v>
      </c>
    </row>
  </sheetData>
  <sheetProtection selectLockedCells="1"/>
  <mergeCells count="43">
    <mergeCell ref="A1:P1"/>
    <mergeCell ref="D3:P3"/>
    <mergeCell ref="D5:P5"/>
    <mergeCell ref="E7:P7"/>
    <mergeCell ref="A2:P2"/>
    <mergeCell ref="E21:F21"/>
    <mergeCell ref="A125:E125"/>
    <mergeCell ref="A124:E124"/>
    <mergeCell ref="D29:F29"/>
    <mergeCell ref="C50:O50"/>
    <mergeCell ref="D56:P56"/>
    <mergeCell ref="E26:F26"/>
    <mergeCell ref="D28:F28"/>
    <mergeCell ref="C49:O49"/>
    <mergeCell ref="C53:O53"/>
    <mergeCell ref="C54:O54"/>
    <mergeCell ref="C48:O48"/>
    <mergeCell ref="I86:P91"/>
    <mergeCell ref="E25:F25"/>
    <mergeCell ref="E20:F20"/>
    <mergeCell ref="E8:P8"/>
    <mergeCell ref="D10:P10"/>
    <mergeCell ref="E15:F15"/>
    <mergeCell ref="D9:P9"/>
    <mergeCell ref="D14:P14"/>
    <mergeCell ref="D12:P12"/>
    <mergeCell ref="D11:P11"/>
    <mergeCell ref="R1:S1"/>
    <mergeCell ref="A130:E130"/>
    <mergeCell ref="E16:F16"/>
    <mergeCell ref="E18:F18"/>
    <mergeCell ref="E17:F17"/>
    <mergeCell ref="E24:F24"/>
    <mergeCell ref="E22:F22"/>
    <mergeCell ref="E23:F23"/>
    <mergeCell ref="E19:F19"/>
    <mergeCell ref="C46:O46"/>
    <mergeCell ref="I62:P66"/>
    <mergeCell ref="D27:P27"/>
    <mergeCell ref="C51:O51"/>
    <mergeCell ref="C52:O52"/>
    <mergeCell ref="C47:O47"/>
    <mergeCell ref="A101:E101"/>
  </mergeCells>
  <phoneticPr fontId="6" type="Hiragana"/>
  <conditionalFormatting sqref="R1">
    <cfRule type="containsText" dxfId="247" priority="1" operator="containsText" text="未">
      <formula>NOT(ISERROR(SEARCH("未",R1)))</formula>
    </cfRule>
  </conditionalFormatting>
  <conditionalFormatting sqref="R4:R1048576">
    <cfRule type="cellIs" dxfId="246" priority="2" stopIfTrue="1" operator="equal">
      <formula>"未入力あり"</formula>
    </cfRule>
  </conditionalFormatting>
  <dataValidations xWindow="584" yWindow="812" count="13">
    <dataValidation type="whole" imeMode="disabled" operator="greaterThanOrEqual" allowBlank="1" showInputMessage="1" showErrorMessage="1" error="整数で入力してください" prompt="整数で入力" sqref="D30:D31 F61 D13 F63:G85 G33:G44 F87:G130" xr:uid="{00000000-0002-0000-0400-000000000000}">
      <formula1>0</formula1>
    </dataValidation>
    <dataValidation type="list" allowBlank="1" showInputMessage="1" showErrorMessage="1" sqref="D28:F29" xr:uid="{00000000-0002-0000-0400-000001000000}">
      <formula1>"すべての診療科で必要,一部の診療科で必要,不要"</formula1>
    </dataValidation>
    <dataValidation type="custom" imeMode="disabled" allowBlank="1" showInputMessage="1" showErrorMessage="1" error="半角で入力してください" prompt="半角で入力" sqref="D11:P11" xr:uid="{00000000-0002-0000-0400-000002000000}">
      <formula1>LEN(D11)=LENB(D11)</formula1>
    </dataValidation>
    <dataValidation type="custom" imeMode="hiragana" allowBlank="1" showInputMessage="1" showErrorMessage="1" error="ひらがなで入力してください" prompt="ひらがなで入力" sqref="D5:P5" xr:uid="{00000000-0002-0000-0400-000003000000}">
      <formula1>D5=PHONETIC(D5)</formula1>
    </dataValidation>
    <dataValidation type="custom" imeMode="disabled" allowBlank="1" showInputMessage="1" showErrorMessage="1" error="半角で入力してください" prompt="アドレスは、手入力せずにホームページからコピーしてください" sqref="D12:P12" xr:uid="{00000000-0002-0000-0400-000004000000}">
      <formula1>LEN(D12)=LENB(D12)</formula1>
    </dataValidation>
    <dataValidation type="custom" imeMode="disabled" allowBlank="1" showInputMessage="1" showErrorMessage="1" error="半角で入力してください" prompt="電話番号はハイフン「-」を含め、半角で入力_x000a_XXX-XXXX-XXXX" sqref="D9:P10" xr:uid="{00000000-0002-0000-0400-000005000000}">
      <formula1>LEN(D9)=LENB(D9)</formula1>
    </dataValidation>
    <dataValidation imeMode="disabled" allowBlank="1" showInputMessage="1" showErrorMessage="1" error="半角で入力してください" prompt="〒は入れず_x000a_XXX-XXXXで入力" sqref="D6" xr:uid="{00000000-0002-0000-0400-000006000000}"/>
    <dataValidation type="whole" imeMode="disabled" allowBlank="1" showInputMessage="1" showErrorMessage="1" error="0～59で入力してください" prompt="0～59で入力" sqref="J15:J26 O15:O26" xr:uid="{00000000-0002-0000-0400-000007000000}">
      <formula1>0</formula1>
      <formula2>59</formula2>
    </dataValidation>
    <dataValidation type="whole" imeMode="disabled" allowBlank="1" showInputMessage="1" showErrorMessage="1" error="0～24で入力してください" prompt="24時間表記にしてください" sqref="H15:H26 M15:M26" xr:uid="{00000000-0002-0000-0400-000008000000}">
      <formula1>0</formula1>
      <formula2>24</formula2>
    </dataValidation>
    <dataValidation type="list" allowBlank="1" showInputMessage="1" showErrorMessage="1" prompt="都道府県を選択" sqref="D7" xr:uid="{00000000-0002-0000-0400-000009000000}">
      <formula1>"北海道,青森県,岩手県,宮城県,秋田県,山形県,福島県,茨城県,栃木県,群馬県,埼玉県,千葉県,東京都,神奈川県,山梨県,新潟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iragana" allowBlank="1" showInputMessage="1" showErrorMessage="1" prompt="市区町村から記入してください_x000a_丁目、番地は半角数字とハイフンで入力_x000a_例）○○○市○○○1-1-1" sqref="E7:P7" xr:uid="{00000000-0002-0000-0400-00000A000000}"/>
    <dataValidation type="custom" imeMode="hiragana" allowBlank="1" showInputMessage="1" showErrorMessage="1" error="ひらがなで入力してください" prompt="市区町村以下のよみがなをひらがなで入力" sqref="E8:P8" xr:uid="{00000000-0002-0000-0400-00000B000000}">
      <formula1>E8=PHONETIC(E8)</formula1>
    </dataValidation>
    <dataValidation allowBlank="1" showInputMessage="1" showErrorMessage="1" prompt="表紙の病院名を反映" sqref="D3:P3" xr:uid="{00000000-0002-0000-0400-00000C000000}"/>
  </dataValidations>
  <hyperlinks>
    <hyperlink ref="F59" location="'別紙1（先進医療）'!A1" tooltip="別紙1に移動します" display="別紙1" xr:uid="{00000000-0004-0000-0400-000000000000}"/>
  </hyperlinks>
  <printOptions horizontalCentered="1"/>
  <pageMargins left="0.39370078740157483" right="0.39370078740157483" top="0.59055118110236227" bottom="0.59055118110236227" header="0.31496062992125984" footer="0.27559055118110237"/>
  <pageSetup paperSize="9" scale="60" fitToHeight="0" orientation="portrait" r:id="rId1"/>
  <headerFooter scaleWithDoc="0" alignWithMargins="0">
    <oddFooter>&amp;C&amp;P/&amp;N&amp;R&amp;A</oddFooter>
    <firstFooter>&amp;C1/2</firstFooter>
  </headerFooter>
  <rowBreaks count="1" manualBreakCount="1">
    <brk id="54" max="18" man="1"/>
  </rowBreaks>
  <ignoredErrors>
    <ignoredError sqref="R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Q285"/>
  <sheetViews>
    <sheetView view="pageBreakPreview" zoomScaleNormal="100" zoomScaleSheetLayoutView="100" workbookViewId="0">
      <selection activeCell="Q56" sqref="Q56"/>
    </sheetView>
  </sheetViews>
  <sheetFormatPr defaultColWidth="9" defaultRowHeight="13.5" x14ac:dyDescent="0.15"/>
  <cols>
    <col min="1" max="3" width="2.25" style="192" customWidth="1"/>
    <col min="4" max="4" width="3.875" style="192" customWidth="1"/>
    <col min="5" max="6" width="2.25" style="192" customWidth="1"/>
    <col min="7" max="7" width="65" style="192" customWidth="1"/>
    <col min="8" max="8" width="37.875" style="192" customWidth="1"/>
    <col min="9" max="9" width="5.375" style="210" customWidth="1"/>
    <col min="10" max="10" width="12.125" style="118" customWidth="1"/>
    <col min="11" max="11" width="13.75" bestFit="1" customWidth="1"/>
    <col min="12" max="12" width="7.5" customWidth="1"/>
    <col min="13" max="13" width="11.125" style="204" customWidth="1"/>
    <col min="14" max="14" width="0.75" customWidth="1"/>
    <col min="15" max="15" width="4.375" customWidth="1"/>
    <col min="16" max="16" width="2.5" customWidth="1"/>
    <col min="17" max="17" width="80.625" customWidth="1"/>
  </cols>
  <sheetData>
    <row r="1" spans="1:17" ht="20.100000000000001" customHeight="1" x14ac:dyDescent="0.15">
      <c r="A1"/>
      <c r="B1" s="203"/>
      <c r="C1" s="203"/>
      <c r="D1" s="203"/>
      <c r="E1" s="203"/>
      <c r="F1" s="203"/>
      <c r="G1" s="203" t="s">
        <v>293</v>
      </c>
      <c r="H1" s="903" t="str">
        <f>表紙!E3</f>
        <v>大阪母子医療センター</v>
      </c>
      <c r="I1" s="904"/>
      <c r="J1" s="904"/>
      <c r="K1" s="905"/>
      <c r="L1" s="165"/>
    </row>
    <row r="2" spans="1:17" ht="20.100000000000001" customHeight="1" x14ac:dyDescent="0.15">
      <c r="A2"/>
      <c r="B2" s="203"/>
      <c r="C2" s="203"/>
      <c r="D2" s="203"/>
      <c r="E2" s="203"/>
      <c r="F2" s="203"/>
      <c r="G2" s="203"/>
      <c r="H2" s="165"/>
      <c r="I2" s="165"/>
      <c r="J2" s="205"/>
      <c r="K2" s="165"/>
      <c r="L2" s="165"/>
    </row>
    <row r="3" spans="1:17" ht="20.100000000000001" customHeight="1" x14ac:dyDescent="0.15">
      <c r="A3" s="203"/>
      <c r="B3" s="203"/>
      <c r="C3" s="203"/>
      <c r="D3" s="203"/>
      <c r="E3" s="203"/>
      <c r="F3" s="203"/>
      <c r="G3" s="203"/>
      <c r="H3" s="206">
        <f>COUNTIFS(I8:I280,"A",O8:O280,"○")</f>
        <v>108</v>
      </c>
      <c r="I3" s="207" t="s">
        <v>294</v>
      </c>
      <c r="J3" s="208">
        <f>COUNTIFS(I8:I280,"A")</f>
        <v>108</v>
      </c>
      <c r="K3" s="209">
        <f>IF(AND(H3&lt;&gt;"",J3&lt;&gt;"",J3&lt;&gt;0),H3/J3,"")</f>
        <v>1</v>
      </c>
      <c r="L3" s="165"/>
      <c r="M3" s="924" t="str">
        <f>IF(COUNTIF(M8:N278,"未入力あり"),"未入力あり","チェック欄に未入力なし")</f>
        <v>チェック欄に未入力なし</v>
      </c>
    </row>
    <row r="4" spans="1:17" ht="9.9499999999999993" customHeight="1" thickBot="1" x14ac:dyDescent="0.2">
      <c r="M4" s="924"/>
    </row>
    <row r="5" spans="1:17" ht="21" customHeight="1" x14ac:dyDescent="0.15">
      <c r="A5" s="906" t="s">
        <v>295</v>
      </c>
      <c r="B5" s="907"/>
      <c r="C5" s="907"/>
      <c r="D5" s="907"/>
      <c r="E5" s="907"/>
      <c r="F5" s="907"/>
      <c r="G5" s="907"/>
      <c r="H5" s="908"/>
      <c r="I5" s="909" t="s">
        <v>296</v>
      </c>
      <c r="J5" s="912" t="s">
        <v>297</v>
      </c>
      <c r="K5" s="914" t="s">
        <v>298</v>
      </c>
      <c r="L5" s="211"/>
      <c r="M5" s="924"/>
      <c r="O5" s="920" t="s">
        <v>299</v>
      </c>
    </row>
    <row r="6" spans="1:17" ht="21" customHeight="1" x14ac:dyDescent="0.15">
      <c r="A6" s="212"/>
      <c r="B6" s="213" t="s">
        <v>300</v>
      </c>
      <c r="C6" s="214"/>
      <c r="D6" s="214"/>
      <c r="E6" s="214"/>
      <c r="F6" s="214"/>
      <c r="G6" s="214"/>
      <c r="H6" s="215"/>
      <c r="I6" s="910"/>
      <c r="J6" s="913"/>
      <c r="K6" s="915"/>
      <c r="L6" s="211"/>
      <c r="M6" s="924"/>
      <c r="O6" s="920"/>
    </row>
    <row r="7" spans="1:17" ht="18" customHeight="1" thickBot="1" x14ac:dyDescent="0.2">
      <c r="A7" s="216"/>
      <c r="B7" s="217"/>
      <c r="C7" s="218" t="s">
        <v>301</v>
      </c>
      <c r="D7" s="219"/>
      <c r="E7" s="219"/>
      <c r="F7" s="219"/>
      <c r="G7" s="219"/>
      <c r="H7" s="220"/>
      <c r="I7" s="911"/>
      <c r="J7" s="913"/>
      <c r="K7" s="916"/>
      <c r="L7" s="221" t="s">
        <v>1084</v>
      </c>
      <c r="M7" s="925"/>
      <c r="O7" s="921"/>
      <c r="Q7" s="122" t="s">
        <v>186</v>
      </c>
    </row>
    <row r="8" spans="1:17" ht="45" customHeight="1" thickBot="1" x14ac:dyDescent="0.2">
      <c r="A8" s="216"/>
      <c r="B8" s="222"/>
      <c r="C8" s="222"/>
      <c r="D8" s="223" t="s">
        <v>302</v>
      </c>
      <c r="E8" s="837" t="s">
        <v>303</v>
      </c>
      <c r="F8" s="837"/>
      <c r="G8" s="837"/>
      <c r="H8" s="850"/>
      <c r="I8" s="224" t="s">
        <v>304</v>
      </c>
      <c r="J8" s="3" t="s">
        <v>1241</v>
      </c>
      <c r="K8" s="225" t="s">
        <v>305</v>
      </c>
      <c r="L8" s="226">
        <f>+ROW()</f>
        <v>8</v>
      </c>
      <c r="M8" s="167" t="str">
        <f>IF(J8="","未入力あり","✔")</f>
        <v>✔</v>
      </c>
      <c r="O8" s="227" t="str">
        <f>+IF(I8="A",IF(J8="はい","○",IF(J8="いいえ","×","")),"")</f>
        <v>○</v>
      </c>
      <c r="Q8" s="161"/>
    </row>
    <row r="9" spans="1:17" ht="15" customHeight="1" thickBot="1" x14ac:dyDescent="0.2">
      <c r="A9" s="216"/>
      <c r="B9" s="228"/>
      <c r="C9" s="229"/>
      <c r="D9" s="230"/>
      <c r="E9" s="231"/>
      <c r="F9" s="851" t="s">
        <v>306</v>
      </c>
      <c r="G9" s="852"/>
      <c r="H9" s="853"/>
      <c r="I9" s="232"/>
      <c r="J9" s="233" t="s">
        <v>278</v>
      </c>
      <c r="K9" s="234"/>
      <c r="L9" s="226">
        <f t="shared" ref="L9:L75" si="0">+ROW()</f>
        <v>9</v>
      </c>
      <c r="Q9" s="161"/>
    </row>
    <row r="10" spans="1:17" ht="27.75" customHeight="1" thickBot="1" x14ac:dyDescent="0.2">
      <c r="A10" s="216"/>
      <c r="B10" s="222"/>
      <c r="C10" s="235"/>
      <c r="D10" s="223" t="s">
        <v>307</v>
      </c>
      <c r="E10" s="837" t="s">
        <v>308</v>
      </c>
      <c r="F10" s="837"/>
      <c r="G10" s="837"/>
      <c r="H10" s="850"/>
      <c r="I10" s="236" t="s">
        <v>304</v>
      </c>
      <c r="J10" s="3" t="s">
        <v>1241</v>
      </c>
      <c r="K10" s="237" t="s">
        <v>305</v>
      </c>
      <c r="L10" s="226">
        <f t="shared" si="0"/>
        <v>10</v>
      </c>
      <c r="M10" s="167" t="str">
        <f t="shared" ref="M10:M24" si="1">IF(J10="","未入力あり","✔")</f>
        <v>✔</v>
      </c>
      <c r="O10" s="227" t="str">
        <f>+IF(I10="A",IF(J10="はい","○",IF(J10="いいえ","×","")),"")</f>
        <v>○</v>
      </c>
      <c r="Q10" s="161"/>
    </row>
    <row r="11" spans="1:17" ht="14.25" thickBot="1" x14ac:dyDescent="0.2">
      <c r="A11" s="216"/>
      <c r="B11" s="222"/>
      <c r="C11" s="235"/>
      <c r="D11" s="235"/>
      <c r="E11" s="195"/>
      <c r="F11" s="238" t="s">
        <v>309</v>
      </c>
      <c r="G11" s="239" t="s">
        <v>310</v>
      </c>
      <c r="H11" s="240"/>
      <c r="I11" s="236" t="s">
        <v>317</v>
      </c>
      <c r="J11" s="3" t="s">
        <v>1241</v>
      </c>
      <c r="K11" s="237" t="s">
        <v>305</v>
      </c>
      <c r="L11" s="226">
        <f t="shared" si="0"/>
        <v>11</v>
      </c>
      <c r="M11" s="167" t="str">
        <f>IF(J11="","未入力あり","✔")</f>
        <v>✔</v>
      </c>
      <c r="Q11" s="161"/>
    </row>
    <row r="12" spans="1:17" ht="25.5" customHeight="1" thickBot="1" x14ac:dyDescent="0.2">
      <c r="A12" s="216"/>
      <c r="B12" s="222"/>
      <c r="C12" s="235"/>
      <c r="D12" s="235"/>
      <c r="E12" s="195"/>
      <c r="F12" s="238" t="s">
        <v>311</v>
      </c>
      <c r="G12" s="835" t="s">
        <v>312</v>
      </c>
      <c r="H12" s="836"/>
      <c r="I12" s="236" t="s">
        <v>317</v>
      </c>
      <c r="J12" s="3" t="s">
        <v>1241</v>
      </c>
      <c r="K12" s="237" t="s">
        <v>305</v>
      </c>
      <c r="L12" s="226">
        <f t="shared" si="0"/>
        <v>12</v>
      </c>
      <c r="M12" s="167" t="str">
        <f t="shared" si="1"/>
        <v>✔</v>
      </c>
      <c r="Q12" s="161"/>
    </row>
    <row r="13" spans="1:17" ht="48.75" customHeight="1" thickBot="1" x14ac:dyDescent="0.2">
      <c r="A13" s="216"/>
      <c r="B13" s="222"/>
      <c r="C13" s="235"/>
      <c r="D13" s="235"/>
      <c r="E13" s="195"/>
      <c r="F13" s="238" t="s">
        <v>313</v>
      </c>
      <c r="G13" s="835" t="s">
        <v>314</v>
      </c>
      <c r="H13" s="836"/>
      <c r="I13" s="236" t="s">
        <v>317</v>
      </c>
      <c r="J13" s="3" t="s">
        <v>1241</v>
      </c>
      <c r="K13" s="237" t="s">
        <v>305</v>
      </c>
      <c r="L13" s="226">
        <f t="shared" si="0"/>
        <v>13</v>
      </c>
      <c r="M13" s="167" t="str">
        <f t="shared" si="1"/>
        <v>✔</v>
      </c>
      <c r="Q13" s="161"/>
    </row>
    <row r="14" spans="1:17" ht="24.75" customHeight="1" thickBot="1" x14ac:dyDescent="0.2">
      <c r="A14" s="216"/>
      <c r="B14" s="222"/>
      <c r="C14" s="235"/>
      <c r="D14" s="235"/>
      <c r="E14" s="195"/>
      <c r="F14" s="238" t="s">
        <v>315</v>
      </c>
      <c r="G14" s="835" t="s">
        <v>316</v>
      </c>
      <c r="H14" s="836"/>
      <c r="I14" s="236" t="s">
        <v>317</v>
      </c>
      <c r="J14" s="3" t="s">
        <v>1241</v>
      </c>
      <c r="K14" s="237" t="s">
        <v>305</v>
      </c>
      <c r="L14" s="226">
        <f t="shared" si="0"/>
        <v>14</v>
      </c>
      <c r="M14" s="167" t="str">
        <f t="shared" si="1"/>
        <v>✔</v>
      </c>
      <c r="Q14" s="161"/>
    </row>
    <row r="15" spans="1:17" ht="15" customHeight="1" thickBot="1" x14ac:dyDescent="0.2">
      <c r="A15" s="216"/>
      <c r="B15" s="222"/>
      <c r="C15" s="235"/>
      <c r="D15" s="241"/>
      <c r="E15" s="242"/>
      <c r="F15" s="917" t="s">
        <v>1203</v>
      </c>
      <c r="G15" s="918"/>
      <c r="H15" s="919"/>
      <c r="I15" s="236" t="s">
        <v>317</v>
      </c>
      <c r="J15" s="14">
        <v>10</v>
      </c>
      <c r="K15" s="237" t="s">
        <v>318</v>
      </c>
      <c r="L15" s="226">
        <f t="shared" si="0"/>
        <v>15</v>
      </c>
      <c r="M15" s="167" t="str">
        <f t="shared" si="1"/>
        <v>✔</v>
      </c>
      <c r="Q15" s="362"/>
    </row>
    <row r="16" spans="1:17" ht="42.75" customHeight="1" thickBot="1" x14ac:dyDescent="0.2">
      <c r="A16" s="216"/>
      <c r="B16" s="222"/>
      <c r="C16" s="195"/>
      <c r="D16" s="243" t="s">
        <v>319</v>
      </c>
      <c r="E16" s="837" t="s">
        <v>1089</v>
      </c>
      <c r="F16" s="837"/>
      <c r="G16" s="837"/>
      <c r="H16" s="850"/>
      <c r="I16" s="236" t="s">
        <v>304</v>
      </c>
      <c r="J16" s="3" t="s">
        <v>1241</v>
      </c>
      <c r="K16" s="237" t="s">
        <v>305</v>
      </c>
      <c r="L16" s="226">
        <f t="shared" si="0"/>
        <v>16</v>
      </c>
      <c r="M16" s="167" t="str">
        <f t="shared" si="1"/>
        <v>✔</v>
      </c>
      <c r="O16" s="227" t="str">
        <f>+IF(I16="A",IF(J16="はい","○",IF(J16="いいえ","×","")),"")</f>
        <v>○</v>
      </c>
      <c r="Q16" s="777"/>
    </row>
    <row r="17" spans="1:17" ht="14.25" thickBot="1" x14ac:dyDescent="0.2">
      <c r="A17" s="216"/>
      <c r="B17" s="222"/>
      <c r="C17" s="195"/>
      <c r="D17" s="244"/>
      <c r="E17" s="837" t="s">
        <v>320</v>
      </c>
      <c r="F17" s="837"/>
      <c r="G17" s="837"/>
      <c r="H17" s="850"/>
      <c r="I17" s="236" t="s">
        <v>304</v>
      </c>
      <c r="J17" s="3" t="s">
        <v>1241</v>
      </c>
      <c r="K17" s="237" t="s">
        <v>305</v>
      </c>
      <c r="L17" s="226">
        <f t="shared" si="0"/>
        <v>17</v>
      </c>
      <c r="M17" s="167" t="str">
        <f t="shared" si="1"/>
        <v>✔</v>
      </c>
      <c r="O17" s="227" t="str">
        <f>+IF(I17="A",IF(J17="はい","○",IF(J17="いいえ","×","")),"")</f>
        <v>○</v>
      </c>
      <c r="Q17" s="161"/>
    </row>
    <row r="18" spans="1:17" ht="27.95" customHeight="1" thickBot="1" x14ac:dyDescent="0.2">
      <c r="A18" s="216"/>
      <c r="B18" s="222"/>
      <c r="C18" s="235"/>
      <c r="D18" s="235"/>
      <c r="E18" s="245"/>
      <c r="F18" s="840" t="s">
        <v>321</v>
      </c>
      <c r="G18" s="835"/>
      <c r="H18" s="836"/>
      <c r="I18" s="236" t="s">
        <v>317</v>
      </c>
      <c r="J18" s="3" t="s">
        <v>1241</v>
      </c>
      <c r="K18" s="237" t="s">
        <v>305</v>
      </c>
      <c r="L18" s="226">
        <f t="shared" si="0"/>
        <v>18</v>
      </c>
      <c r="M18" s="167" t="str">
        <f t="shared" si="1"/>
        <v>✔</v>
      </c>
      <c r="Q18" s="161"/>
    </row>
    <row r="19" spans="1:17" ht="27" customHeight="1" thickBot="1" x14ac:dyDescent="0.2">
      <c r="A19" s="216"/>
      <c r="B19" s="222"/>
      <c r="C19" s="235"/>
      <c r="D19" s="243" t="s">
        <v>322</v>
      </c>
      <c r="E19" s="841" t="s">
        <v>1105</v>
      </c>
      <c r="F19" s="841"/>
      <c r="G19" s="841"/>
      <c r="H19" s="842"/>
      <c r="I19" s="236" t="s">
        <v>304</v>
      </c>
      <c r="J19" s="3" t="s">
        <v>1241</v>
      </c>
      <c r="K19" s="237" t="s">
        <v>305</v>
      </c>
      <c r="L19" s="226">
        <f t="shared" si="0"/>
        <v>19</v>
      </c>
      <c r="M19" s="167" t="str">
        <f t="shared" si="1"/>
        <v>✔</v>
      </c>
      <c r="O19" s="227" t="str">
        <f>+IF(I19="A",IF(J19="はい","○",IF(J19="いいえ","×","")),"")</f>
        <v>○</v>
      </c>
      <c r="Q19" s="161"/>
    </row>
    <row r="20" spans="1:17" ht="15" customHeight="1" thickBot="1" x14ac:dyDescent="0.2">
      <c r="A20" s="216"/>
      <c r="B20" s="222"/>
      <c r="C20" s="235"/>
      <c r="D20" s="246" t="s">
        <v>323</v>
      </c>
      <c r="E20" s="835" t="s">
        <v>324</v>
      </c>
      <c r="F20" s="835"/>
      <c r="G20" s="835"/>
      <c r="H20" s="836"/>
      <c r="I20" s="236" t="s">
        <v>304</v>
      </c>
      <c r="J20" s="3" t="s">
        <v>1241</v>
      </c>
      <c r="K20" s="237" t="s">
        <v>305</v>
      </c>
      <c r="L20" s="226">
        <f t="shared" si="0"/>
        <v>20</v>
      </c>
      <c r="M20" s="167" t="str">
        <f t="shared" si="1"/>
        <v>✔</v>
      </c>
      <c r="O20" s="227" t="str">
        <f>+IF(I20="A",IF(J20="はい","○",IF(J20="いいえ","×","")),"")</f>
        <v>○</v>
      </c>
      <c r="Q20" s="161"/>
    </row>
    <row r="21" spans="1:17" ht="14.25" thickBot="1" x14ac:dyDescent="0.2">
      <c r="A21" s="216"/>
      <c r="B21" s="222"/>
      <c r="C21" s="235"/>
      <c r="D21" s="223" t="s">
        <v>325</v>
      </c>
      <c r="E21" s="841" t="s">
        <v>1106</v>
      </c>
      <c r="F21" s="841"/>
      <c r="G21" s="841"/>
      <c r="H21" s="842"/>
      <c r="I21" s="247" t="s">
        <v>304</v>
      </c>
      <c r="J21" s="3" t="s">
        <v>1241</v>
      </c>
      <c r="K21" s="237" t="s">
        <v>305</v>
      </c>
      <c r="L21" s="226">
        <f t="shared" si="0"/>
        <v>21</v>
      </c>
      <c r="M21" s="167" t="str">
        <f t="shared" si="1"/>
        <v>✔</v>
      </c>
      <c r="O21" s="227" t="str">
        <f>+IF(I21="A",IF(J21="はい","○",IF(J21="いいえ","×","")),"")</f>
        <v>○</v>
      </c>
      <c r="Q21" s="161"/>
    </row>
    <row r="22" spans="1:17" ht="35.25" customHeight="1" thickBot="1" x14ac:dyDescent="0.2">
      <c r="A22" s="216"/>
      <c r="B22" s="222"/>
      <c r="C22" s="235"/>
      <c r="D22" s="235"/>
      <c r="E22" s="838" t="s">
        <v>1132</v>
      </c>
      <c r="F22" s="838"/>
      <c r="G22" s="838"/>
      <c r="H22" s="839"/>
      <c r="I22" s="236" t="s">
        <v>304</v>
      </c>
      <c r="J22" s="3" t="s">
        <v>1241</v>
      </c>
      <c r="K22" s="237" t="s">
        <v>305</v>
      </c>
      <c r="L22" s="226">
        <f t="shared" si="0"/>
        <v>22</v>
      </c>
      <c r="M22" s="167" t="str">
        <f t="shared" ref="M22:M23" si="2">IF(J22="","未入力あり","✔")</f>
        <v>✔</v>
      </c>
      <c r="O22" s="227" t="str">
        <f>+IF(I22="A",IF(J22="はい","○",IF(J22="いいえ","×","")),"")</f>
        <v>○</v>
      </c>
      <c r="Q22" s="161"/>
    </row>
    <row r="23" spans="1:17" ht="14.25" thickBot="1" x14ac:dyDescent="0.2">
      <c r="A23" s="216"/>
      <c r="B23" s="222"/>
      <c r="C23" s="235"/>
      <c r="D23" s="235"/>
      <c r="E23" s="929" t="s">
        <v>326</v>
      </c>
      <c r="F23" s="929"/>
      <c r="G23" s="929"/>
      <c r="H23" s="930"/>
      <c r="I23" s="248" t="s">
        <v>304</v>
      </c>
      <c r="J23" s="3" t="s">
        <v>1241</v>
      </c>
      <c r="K23" s="237" t="s">
        <v>305</v>
      </c>
      <c r="L23" s="226">
        <f t="shared" si="0"/>
        <v>23</v>
      </c>
      <c r="M23" s="167" t="str">
        <f t="shared" si="2"/>
        <v>✔</v>
      </c>
      <c r="O23" s="227" t="str">
        <f>+IF(I23="A",IF(J23="はい","○",IF(J23="いいえ","×","")),"")</f>
        <v>○</v>
      </c>
      <c r="Q23" s="161"/>
    </row>
    <row r="24" spans="1:17" ht="15.75" customHeight="1" thickBot="1" x14ac:dyDescent="0.2">
      <c r="A24" s="216"/>
      <c r="B24" s="222"/>
      <c r="C24" s="235"/>
      <c r="D24" s="235"/>
      <c r="E24" s="195"/>
      <c r="F24" s="840" t="s">
        <v>1099</v>
      </c>
      <c r="G24" s="835"/>
      <c r="H24" s="836"/>
      <c r="I24" s="236" t="s">
        <v>317</v>
      </c>
      <c r="J24" s="3" t="s">
        <v>1240</v>
      </c>
      <c r="K24" s="237" t="s">
        <v>305</v>
      </c>
      <c r="L24" s="226">
        <f t="shared" si="0"/>
        <v>24</v>
      </c>
      <c r="M24" s="167" t="str">
        <f t="shared" si="1"/>
        <v>✔</v>
      </c>
      <c r="Q24" s="161"/>
    </row>
    <row r="25" spans="1:17" ht="15" customHeight="1" thickBot="1" x14ac:dyDescent="0.2">
      <c r="A25" s="216"/>
      <c r="B25" s="222"/>
      <c r="C25" s="235"/>
      <c r="D25" s="249"/>
      <c r="E25" s="250"/>
      <c r="F25" s="926" t="s">
        <v>327</v>
      </c>
      <c r="G25" s="927"/>
      <c r="H25" s="928"/>
      <c r="I25" s="224"/>
      <c r="J25" s="233" t="s">
        <v>328</v>
      </c>
      <c r="K25" s="225"/>
      <c r="L25" s="226">
        <f t="shared" si="0"/>
        <v>25</v>
      </c>
      <c r="M25" s="174"/>
      <c r="Q25" s="161"/>
    </row>
    <row r="26" spans="1:17" ht="27.75" customHeight="1" thickBot="1" x14ac:dyDescent="0.2">
      <c r="A26" s="216"/>
      <c r="B26" s="222"/>
      <c r="C26" s="235"/>
      <c r="D26" s="246" t="s">
        <v>329</v>
      </c>
      <c r="E26" s="835" t="s">
        <v>330</v>
      </c>
      <c r="F26" s="835"/>
      <c r="G26" s="835"/>
      <c r="H26" s="836"/>
      <c r="I26" s="236" t="s">
        <v>304</v>
      </c>
      <c r="J26" s="3" t="s">
        <v>1241</v>
      </c>
      <c r="K26" s="237" t="s">
        <v>305</v>
      </c>
      <c r="L26" s="226">
        <f t="shared" si="0"/>
        <v>26</v>
      </c>
      <c r="M26" s="167" t="str">
        <f>IF(J26="","未入力あり","✔")</f>
        <v>✔</v>
      </c>
      <c r="O26" s="227" t="str">
        <f>+IF(I26="A",IF(J26="はい","○",IF(J26="いいえ","×","")),"")</f>
        <v>○</v>
      </c>
      <c r="Q26" s="161"/>
    </row>
    <row r="27" spans="1:17" ht="18" customHeight="1" thickBot="1" x14ac:dyDescent="0.2">
      <c r="A27" s="216"/>
      <c r="B27" s="222"/>
      <c r="C27" s="251" t="s">
        <v>331</v>
      </c>
      <c r="D27" s="219"/>
      <c r="E27" s="219"/>
      <c r="F27" s="219"/>
      <c r="G27" s="219"/>
      <c r="H27" s="219"/>
      <c r="I27" s="252"/>
      <c r="J27" s="253"/>
      <c r="K27" s="254"/>
      <c r="L27" s="226">
        <f t="shared" si="0"/>
        <v>27</v>
      </c>
      <c r="Q27" s="161"/>
    </row>
    <row r="28" spans="1:17" ht="27.95" customHeight="1" thickBot="1" x14ac:dyDescent="0.2">
      <c r="A28" s="216"/>
      <c r="B28" s="222"/>
      <c r="C28" s="222"/>
      <c r="D28" s="843" t="s">
        <v>332</v>
      </c>
      <c r="E28" s="837"/>
      <c r="F28" s="837"/>
      <c r="G28" s="837"/>
      <c r="H28" s="850"/>
      <c r="I28" s="236" t="s">
        <v>304</v>
      </c>
      <c r="J28" s="3" t="s">
        <v>1241</v>
      </c>
      <c r="K28" s="237" t="s">
        <v>333</v>
      </c>
      <c r="L28" s="226">
        <f t="shared" si="0"/>
        <v>28</v>
      </c>
      <c r="M28" s="167" t="str">
        <f>IF(J28="","未入力あり","✔")</f>
        <v>✔</v>
      </c>
      <c r="O28" s="227" t="str">
        <f>+IF(I28="A",IF(J28="はい","○",IF(J28="いいえ","×","")),"")</f>
        <v>○</v>
      </c>
      <c r="Q28" s="161"/>
    </row>
    <row r="29" spans="1:17" ht="18" customHeight="1" thickBot="1" x14ac:dyDescent="0.2">
      <c r="A29" s="216"/>
      <c r="B29" s="222"/>
      <c r="C29" s="251" t="s">
        <v>334</v>
      </c>
      <c r="D29" s="219"/>
      <c r="E29" s="219"/>
      <c r="F29" s="219"/>
      <c r="G29" s="219"/>
      <c r="H29" s="219"/>
      <c r="I29" s="252"/>
      <c r="J29" s="253"/>
      <c r="K29" s="254"/>
      <c r="L29" s="226">
        <f t="shared" si="0"/>
        <v>29</v>
      </c>
      <c r="Q29" s="161"/>
    </row>
    <row r="30" spans="1:17" ht="14.25" thickBot="1" x14ac:dyDescent="0.2">
      <c r="A30" s="216"/>
      <c r="B30" s="222"/>
      <c r="C30" s="222"/>
      <c r="D30" s="243" t="s">
        <v>302</v>
      </c>
      <c r="E30" s="837" t="s">
        <v>335</v>
      </c>
      <c r="F30" s="837"/>
      <c r="G30" s="837"/>
      <c r="H30" s="850"/>
      <c r="I30" s="236" t="str">
        <f>+IF(J32="はい","-",IF(J32="いいえ","A","A/-"))</f>
        <v>A</v>
      </c>
      <c r="J30" s="3" t="s">
        <v>1241</v>
      </c>
      <c r="K30" s="237" t="s">
        <v>305</v>
      </c>
      <c r="L30" s="226">
        <f t="shared" si="0"/>
        <v>30</v>
      </c>
      <c r="M30" s="167" t="str">
        <f t="shared" ref="M30:M31" si="3">IF(J30="","未入力あり","✔")</f>
        <v>✔</v>
      </c>
      <c r="O30" s="227" t="str">
        <f t="shared" ref="O30:O32" si="4">+IF(I30="A",IF(J30="はい","○",IF(J30="いいえ","×","")),"")</f>
        <v>○</v>
      </c>
      <c r="Q30" s="161"/>
    </row>
    <row r="31" spans="1:17" ht="14.25" thickBot="1" x14ac:dyDescent="0.2">
      <c r="A31" s="216"/>
      <c r="B31" s="222"/>
      <c r="C31" s="245"/>
      <c r="D31" s="244"/>
      <c r="E31" s="837" t="s">
        <v>336</v>
      </c>
      <c r="F31" s="837"/>
      <c r="G31" s="837"/>
      <c r="H31" s="850"/>
      <c r="I31" s="236" t="str">
        <f>+IF(J32="はい","-",IF(J32="いいえ","A","A/-"))</f>
        <v>A</v>
      </c>
      <c r="J31" s="3" t="s">
        <v>1241</v>
      </c>
      <c r="K31" s="237" t="s">
        <v>305</v>
      </c>
      <c r="L31" s="226">
        <f t="shared" si="0"/>
        <v>31</v>
      </c>
      <c r="M31" s="167" t="str">
        <f t="shared" si="3"/>
        <v>✔</v>
      </c>
      <c r="O31" s="227" t="str">
        <f t="shared" si="4"/>
        <v>○</v>
      </c>
      <c r="Q31" s="161"/>
    </row>
    <row r="32" spans="1:17" ht="29.25" customHeight="1" thickBot="1" x14ac:dyDescent="0.2">
      <c r="A32" s="216"/>
      <c r="B32" s="222"/>
      <c r="C32" s="245"/>
      <c r="D32" s="244"/>
      <c r="E32" s="841" t="s">
        <v>1107</v>
      </c>
      <c r="F32" s="841"/>
      <c r="G32" s="841"/>
      <c r="H32" s="842"/>
      <c r="I32" s="236" t="str">
        <f>+IF(J30="はい","-",IF(J30="いいえ","A","A/-"))</f>
        <v>-</v>
      </c>
      <c r="J32" s="3" t="s">
        <v>1240</v>
      </c>
      <c r="K32" s="237" t="s">
        <v>305</v>
      </c>
      <c r="L32" s="226">
        <f t="shared" si="0"/>
        <v>32</v>
      </c>
      <c r="M32" s="167" t="str">
        <f>IF(OR(J32&lt;&gt;"",J30="はい"),"✔","未入力あり")</f>
        <v>✔</v>
      </c>
      <c r="O32" s="227" t="str">
        <f t="shared" si="4"/>
        <v/>
      </c>
      <c r="Q32" s="161"/>
    </row>
    <row r="33" spans="1:17" ht="15" customHeight="1" thickBot="1" x14ac:dyDescent="0.2">
      <c r="A33" s="216"/>
      <c r="B33" s="222"/>
      <c r="C33" s="245"/>
      <c r="D33" s="235"/>
      <c r="E33" s="245"/>
      <c r="F33" s="840" t="s">
        <v>337</v>
      </c>
      <c r="G33" s="835"/>
      <c r="H33" s="836"/>
      <c r="I33" s="236"/>
      <c r="J33" s="233" t="s">
        <v>338</v>
      </c>
      <c r="K33" s="237"/>
      <c r="L33" s="226">
        <f t="shared" si="0"/>
        <v>33</v>
      </c>
      <c r="Q33" s="161"/>
    </row>
    <row r="34" spans="1:17" ht="15" customHeight="1" thickBot="1" x14ac:dyDescent="0.2">
      <c r="A34" s="216"/>
      <c r="B34" s="222"/>
      <c r="C34" s="222"/>
      <c r="D34" s="223" t="s">
        <v>307</v>
      </c>
      <c r="E34" s="837" t="s">
        <v>339</v>
      </c>
      <c r="F34" s="837"/>
      <c r="G34" s="837"/>
      <c r="H34" s="850"/>
      <c r="I34" s="236" t="s">
        <v>340</v>
      </c>
      <c r="J34" s="3" t="s">
        <v>1241</v>
      </c>
      <c r="K34" s="237" t="s">
        <v>305</v>
      </c>
      <c r="L34" s="226">
        <f t="shared" si="0"/>
        <v>34</v>
      </c>
      <c r="M34" s="167" t="str">
        <f>IF(J34="","未入力あり","✔")</f>
        <v>✔</v>
      </c>
      <c r="Q34" s="161"/>
    </row>
    <row r="35" spans="1:17" ht="15" customHeight="1" thickBot="1" x14ac:dyDescent="0.2">
      <c r="A35" s="216"/>
      <c r="B35" s="222"/>
      <c r="C35" s="222"/>
      <c r="D35" s="241"/>
      <c r="E35" s="242"/>
      <c r="F35" s="840" t="s">
        <v>341</v>
      </c>
      <c r="G35" s="835"/>
      <c r="H35" s="836"/>
      <c r="I35" s="224"/>
      <c r="J35" s="233" t="s">
        <v>342</v>
      </c>
      <c r="K35" s="225"/>
      <c r="L35" s="226">
        <f t="shared" si="0"/>
        <v>35</v>
      </c>
      <c r="Q35" s="161"/>
    </row>
    <row r="36" spans="1:17" ht="27.95" customHeight="1" thickBot="1" x14ac:dyDescent="0.2">
      <c r="A36" s="216"/>
      <c r="B36" s="222"/>
      <c r="C36" s="222"/>
      <c r="D36" s="223" t="s">
        <v>319</v>
      </c>
      <c r="E36" s="837" t="s">
        <v>343</v>
      </c>
      <c r="F36" s="837"/>
      <c r="G36" s="837"/>
      <c r="H36" s="850"/>
      <c r="I36" s="236" t="s">
        <v>304</v>
      </c>
      <c r="J36" s="3" t="s">
        <v>1241</v>
      </c>
      <c r="K36" s="237" t="s">
        <v>305</v>
      </c>
      <c r="L36" s="226">
        <f t="shared" si="0"/>
        <v>36</v>
      </c>
      <c r="M36" s="167" t="str">
        <f t="shared" ref="M36:M41" si="5">IF(J36="","未入力あり","✔")</f>
        <v>✔</v>
      </c>
      <c r="O36" s="227" t="str">
        <f>+IF(I36="A",IF(J36="はい","○",IF(J36="いいえ","×","")),"")</f>
        <v>○</v>
      </c>
      <c r="Q36" s="161"/>
    </row>
    <row r="37" spans="1:17" ht="15" customHeight="1" thickBot="1" x14ac:dyDescent="0.2">
      <c r="A37" s="216"/>
      <c r="B37" s="222"/>
      <c r="C37" s="222"/>
      <c r="D37" s="255"/>
      <c r="E37" s="256"/>
      <c r="F37" s="917" t="s">
        <v>1131</v>
      </c>
      <c r="G37" s="918"/>
      <c r="H37" s="919"/>
      <c r="I37" s="236" t="s">
        <v>317</v>
      </c>
      <c r="J37" s="14">
        <v>13</v>
      </c>
      <c r="K37" s="237" t="s">
        <v>318</v>
      </c>
      <c r="L37" s="226">
        <f t="shared" si="0"/>
        <v>37</v>
      </c>
      <c r="M37" s="167" t="str">
        <f t="shared" si="5"/>
        <v>✔</v>
      </c>
      <c r="Q37" s="161"/>
    </row>
    <row r="38" spans="1:17" ht="27.95" customHeight="1" thickBot="1" x14ac:dyDescent="0.2">
      <c r="A38" s="216"/>
      <c r="B38" s="222"/>
      <c r="C38" s="222"/>
      <c r="D38" s="223" t="s">
        <v>322</v>
      </c>
      <c r="E38" s="837" t="s">
        <v>344</v>
      </c>
      <c r="F38" s="837"/>
      <c r="G38" s="837"/>
      <c r="H38" s="850"/>
      <c r="I38" s="236" t="s">
        <v>304</v>
      </c>
      <c r="J38" s="45" t="s">
        <v>1241</v>
      </c>
      <c r="K38" s="225" t="s">
        <v>305</v>
      </c>
      <c r="L38" s="226">
        <f t="shared" si="0"/>
        <v>38</v>
      </c>
      <c r="M38" s="167" t="str">
        <f t="shared" si="5"/>
        <v>✔</v>
      </c>
      <c r="O38" s="227" t="str">
        <f>+IF(I38="A",IF(J38="はい","○",IF(J38="いいえ","×","")),"")</f>
        <v>○</v>
      </c>
    </row>
    <row r="39" spans="1:17" ht="27" customHeight="1" thickBot="1" x14ac:dyDescent="0.2">
      <c r="A39" s="216"/>
      <c r="B39" s="222"/>
      <c r="C39" s="222"/>
      <c r="D39" s="257"/>
      <c r="E39" s="258"/>
      <c r="F39" s="917" t="s">
        <v>345</v>
      </c>
      <c r="G39" s="918"/>
      <c r="H39" s="919"/>
      <c r="I39" s="236" t="s">
        <v>317</v>
      </c>
      <c r="J39" s="802" t="s">
        <v>1361</v>
      </c>
      <c r="K39" s="803"/>
      <c r="L39" s="226">
        <f t="shared" si="0"/>
        <v>39</v>
      </c>
      <c r="M39" s="167" t="str">
        <f t="shared" si="5"/>
        <v>✔</v>
      </c>
      <c r="Q39" s="161"/>
    </row>
    <row r="40" spans="1:17" ht="25.5" customHeight="1" thickBot="1" x14ac:dyDescent="0.2">
      <c r="A40" s="216"/>
      <c r="B40" s="222"/>
      <c r="C40" s="222"/>
      <c r="D40" s="246" t="s">
        <v>323</v>
      </c>
      <c r="E40" s="848" t="s">
        <v>1108</v>
      </c>
      <c r="F40" s="848"/>
      <c r="G40" s="848"/>
      <c r="H40" s="849"/>
      <c r="I40" s="236" t="s">
        <v>304</v>
      </c>
      <c r="J40" s="40" t="s">
        <v>1241</v>
      </c>
      <c r="K40" s="259" t="s">
        <v>305</v>
      </c>
      <c r="L40" s="226">
        <f t="shared" si="0"/>
        <v>40</v>
      </c>
      <c r="M40" s="167" t="str">
        <f t="shared" si="5"/>
        <v>✔</v>
      </c>
      <c r="O40" s="227" t="str">
        <f t="shared" ref="O40:O41" si="6">+IF(I40="A",IF(J40="はい","○",IF(J40="いいえ","×","")),"")</f>
        <v>○</v>
      </c>
      <c r="Q40" s="161"/>
    </row>
    <row r="41" spans="1:17" ht="29.25" customHeight="1" thickBot="1" x14ac:dyDescent="0.2">
      <c r="A41" s="216"/>
      <c r="B41" s="222"/>
      <c r="C41" s="222"/>
      <c r="D41" s="223" t="s">
        <v>325</v>
      </c>
      <c r="E41" s="841" t="s">
        <v>1109</v>
      </c>
      <c r="F41" s="841"/>
      <c r="G41" s="848"/>
      <c r="H41" s="849"/>
      <c r="I41" s="236" t="s">
        <v>304</v>
      </c>
      <c r="J41" s="3" t="s">
        <v>1241</v>
      </c>
      <c r="K41" s="237" t="s">
        <v>305</v>
      </c>
      <c r="L41" s="226">
        <f t="shared" si="0"/>
        <v>41</v>
      </c>
      <c r="M41" s="167" t="str">
        <f t="shared" si="5"/>
        <v>✔</v>
      </c>
      <c r="O41" s="227" t="str">
        <f t="shared" si="6"/>
        <v>○</v>
      </c>
      <c r="Q41" s="161"/>
    </row>
    <row r="42" spans="1:17" ht="16.5" customHeight="1" thickBot="1" x14ac:dyDescent="0.2">
      <c r="A42" s="216"/>
      <c r="B42" s="222"/>
      <c r="C42" s="222"/>
      <c r="D42" s="241"/>
      <c r="E42" s="260"/>
      <c r="F42" s="840" t="s">
        <v>346</v>
      </c>
      <c r="G42" s="835"/>
      <c r="H42" s="836"/>
      <c r="I42" s="236"/>
      <c r="J42" s="233" t="s">
        <v>347</v>
      </c>
      <c r="K42" s="237"/>
      <c r="L42" s="226">
        <f t="shared" si="0"/>
        <v>42</v>
      </c>
      <c r="Q42" s="161"/>
    </row>
    <row r="43" spans="1:17" ht="18" customHeight="1" thickBot="1" x14ac:dyDescent="0.2">
      <c r="A43" s="261"/>
      <c r="B43" s="222"/>
      <c r="C43" s="251" t="s">
        <v>348</v>
      </c>
      <c r="D43" s="219"/>
      <c r="E43" s="219"/>
      <c r="F43" s="219"/>
      <c r="G43" s="219"/>
      <c r="H43" s="219"/>
      <c r="I43" s="252"/>
      <c r="J43" s="253"/>
      <c r="K43" s="254"/>
      <c r="L43" s="226">
        <f t="shared" si="0"/>
        <v>43</v>
      </c>
      <c r="Q43" s="161"/>
    </row>
    <row r="44" spans="1:17" ht="28.5" customHeight="1" thickBot="1" x14ac:dyDescent="0.2">
      <c r="A44" s="261"/>
      <c r="B44" s="222"/>
      <c r="C44" s="235"/>
      <c r="D44" s="262" t="s">
        <v>302</v>
      </c>
      <c r="E44" s="841" t="s">
        <v>1110</v>
      </c>
      <c r="F44" s="841"/>
      <c r="G44" s="841"/>
      <c r="H44" s="842"/>
      <c r="I44" s="224" t="s">
        <v>304</v>
      </c>
      <c r="J44" s="3" t="s">
        <v>1241</v>
      </c>
      <c r="K44" s="225" t="s">
        <v>305</v>
      </c>
      <c r="L44" s="226">
        <f t="shared" si="0"/>
        <v>44</v>
      </c>
      <c r="M44" s="167" t="str">
        <f t="shared" ref="M44:M47" si="7">IF(J44="","未入力あり","✔")</f>
        <v>✔</v>
      </c>
      <c r="O44" s="227" t="str">
        <f t="shared" ref="O44:O47" si="8">+IF(I44="A",IF(J44="はい","○",IF(J44="いいえ","×","")),"")</f>
        <v>○</v>
      </c>
      <c r="Q44" s="161"/>
    </row>
    <row r="45" spans="1:17" ht="26.45" customHeight="1" thickBot="1" x14ac:dyDescent="0.2">
      <c r="A45" s="261"/>
      <c r="B45" s="222"/>
      <c r="C45" s="235"/>
      <c r="D45" s="263"/>
      <c r="E45" s="847" t="s">
        <v>1111</v>
      </c>
      <c r="F45" s="848"/>
      <c r="G45" s="848"/>
      <c r="H45" s="849"/>
      <c r="I45" s="236" t="s">
        <v>304</v>
      </c>
      <c r="J45" s="3" t="s">
        <v>1241</v>
      </c>
      <c r="K45" s="225" t="s">
        <v>305</v>
      </c>
      <c r="L45" s="226">
        <f t="shared" si="0"/>
        <v>45</v>
      </c>
      <c r="M45" s="167" t="str">
        <f t="shared" si="7"/>
        <v>✔</v>
      </c>
      <c r="O45" s="227" t="str">
        <f t="shared" si="8"/>
        <v>○</v>
      </c>
      <c r="Q45" s="161"/>
    </row>
    <row r="46" spans="1:17" ht="41.25" customHeight="1" thickBot="1" x14ac:dyDescent="0.2">
      <c r="A46" s="261"/>
      <c r="B46" s="222"/>
      <c r="C46" s="235"/>
      <c r="D46" s="264" t="s">
        <v>307</v>
      </c>
      <c r="E46" s="848" t="s">
        <v>1112</v>
      </c>
      <c r="F46" s="848"/>
      <c r="G46" s="848"/>
      <c r="H46" s="849"/>
      <c r="I46" s="236" t="s">
        <v>304</v>
      </c>
      <c r="J46" s="3" t="s">
        <v>1241</v>
      </c>
      <c r="K46" s="225" t="s">
        <v>305</v>
      </c>
      <c r="L46" s="226">
        <f t="shared" si="0"/>
        <v>46</v>
      </c>
      <c r="M46" s="167" t="str">
        <f t="shared" si="7"/>
        <v>✔</v>
      </c>
      <c r="O46" s="227" t="str">
        <f t="shared" si="8"/>
        <v>○</v>
      </c>
      <c r="Q46" s="161"/>
    </row>
    <row r="47" spans="1:17" ht="28.9" customHeight="1" thickBot="1" x14ac:dyDescent="0.2">
      <c r="A47" s="261"/>
      <c r="B47" s="222"/>
      <c r="C47" s="235"/>
      <c r="D47" s="265"/>
      <c r="E47" s="848" t="s">
        <v>1113</v>
      </c>
      <c r="F47" s="848"/>
      <c r="G47" s="848"/>
      <c r="H47" s="849"/>
      <c r="I47" s="236" t="s">
        <v>304</v>
      </c>
      <c r="J47" s="3" t="s">
        <v>1241</v>
      </c>
      <c r="K47" s="225" t="s">
        <v>305</v>
      </c>
      <c r="L47" s="226">
        <f t="shared" si="0"/>
        <v>47</v>
      </c>
      <c r="M47" s="167" t="str">
        <f t="shared" si="7"/>
        <v>✔</v>
      </c>
      <c r="O47" s="227" t="str">
        <f t="shared" si="8"/>
        <v>○</v>
      </c>
      <c r="Q47" s="161"/>
    </row>
    <row r="48" spans="1:17" ht="18" customHeight="1" thickBot="1" x14ac:dyDescent="0.2">
      <c r="A48" s="261"/>
      <c r="B48" s="235"/>
      <c r="C48" s="218" t="s">
        <v>349</v>
      </c>
      <c r="D48" s="219"/>
      <c r="E48" s="219"/>
      <c r="F48" s="219"/>
      <c r="G48" s="219"/>
      <c r="H48" s="219"/>
      <c r="I48" s="252"/>
      <c r="J48" s="253"/>
      <c r="K48" s="254"/>
      <c r="L48" s="226">
        <f t="shared" si="0"/>
        <v>48</v>
      </c>
      <c r="Q48" s="161"/>
    </row>
    <row r="49" spans="1:17" ht="40.5" customHeight="1" thickBot="1" x14ac:dyDescent="0.2">
      <c r="A49" s="261"/>
      <c r="B49" s="235"/>
      <c r="C49" s="222"/>
      <c r="D49" s="245" t="s">
        <v>302</v>
      </c>
      <c r="E49" s="840" t="s">
        <v>350</v>
      </c>
      <c r="F49" s="835"/>
      <c r="G49" s="835"/>
      <c r="H49" s="836"/>
      <c r="I49" s="236" t="s">
        <v>304</v>
      </c>
      <c r="J49" s="3" t="s">
        <v>1241</v>
      </c>
      <c r="K49" s="237" t="s">
        <v>305</v>
      </c>
      <c r="L49" s="226">
        <f t="shared" si="0"/>
        <v>49</v>
      </c>
      <c r="M49" s="167" t="str">
        <f>IF(J49="","未入力あり","✔")</f>
        <v>✔</v>
      </c>
      <c r="O49" s="227" t="str">
        <f t="shared" ref="O49:O53" si="9">+IF(I49="A",IF(J49="はい","○",IF(J49="いいえ","×","")),"")</f>
        <v>○</v>
      </c>
      <c r="Q49" s="161"/>
    </row>
    <row r="50" spans="1:17" ht="14.25" thickBot="1" x14ac:dyDescent="0.2">
      <c r="A50" s="261"/>
      <c r="B50" s="235"/>
      <c r="C50" s="222"/>
      <c r="D50" s="245"/>
      <c r="E50" s="840" t="s">
        <v>351</v>
      </c>
      <c r="F50" s="835"/>
      <c r="G50" s="835"/>
      <c r="H50" s="836"/>
      <c r="I50" s="236" t="s">
        <v>304</v>
      </c>
      <c r="J50" s="3" t="s">
        <v>1241</v>
      </c>
      <c r="K50" s="237" t="s">
        <v>305</v>
      </c>
      <c r="L50" s="226">
        <f t="shared" si="0"/>
        <v>50</v>
      </c>
      <c r="M50" s="167" t="str">
        <f>IF(J50="","未入力あり","✔")</f>
        <v>✔</v>
      </c>
      <c r="O50" s="227" t="str">
        <f t="shared" si="9"/>
        <v>○</v>
      </c>
      <c r="Q50" s="161"/>
    </row>
    <row r="51" spans="1:17" ht="40.5" customHeight="1" thickBot="1" x14ac:dyDescent="0.2">
      <c r="A51" s="261"/>
      <c r="B51" s="235"/>
      <c r="C51" s="222"/>
      <c r="D51" s="266" t="s">
        <v>307</v>
      </c>
      <c r="E51" s="835" t="s">
        <v>352</v>
      </c>
      <c r="F51" s="835"/>
      <c r="G51" s="835"/>
      <c r="H51" s="836"/>
      <c r="I51" s="236" t="s">
        <v>304</v>
      </c>
      <c r="J51" s="3" t="s">
        <v>1241</v>
      </c>
      <c r="K51" s="237" t="s">
        <v>305</v>
      </c>
      <c r="L51" s="226">
        <f t="shared" si="0"/>
        <v>51</v>
      </c>
      <c r="M51" s="167" t="str">
        <f t="shared" ref="M51:M52" si="10">IF(J51="","未入力あり","✔")</f>
        <v>✔</v>
      </c>
      <c r="O51" s="227" t="str">
        <f t="shared" si="9"/>
        <v>○</v>
      </c>
      <c r="Q51" s="161"/>
    </row>
    <row r="52" spans="1:17" ht="14.25" hidden="1" thickBot="1" x14ac:dyDescent="0.2">
      <c r="A52" s="261"/>
      <c r="B52" s="235"/>
      <c r="C52" s="222"/>
      <c r="D52" s="267"/>
      <c r="E52" s="931" t="s">
        <v>1100</v>
      </c>
      <c r="F52" s="931"/>
      <c r="G52" s="931"/>
      <c r="H52" s="932"/>
      <c r="I52" s="236"/>
      <c r="J52" s="3" t="s">
        <v>1241</v>
      </c>
      <c r="K52" s="237" t="s">
        <v>305</v>
      </c>
      <c r="L52" s="226">
        <f t="shared" si="0"/>
        <v>52</v>
      </c>
      <c r="M52" s="167" t="str">
        <f t="shared" si="10"/>
        <v>✔</v>
      </c>
      <c r="O52" s="227" t="str">
        <f t="shared" si="9"/>
        <v/>
      </c>
      <c r="Q52" s="161"/>
    </row>
    <row r="53" spans="1:17" ht="14.25" thickBot="1" x14ac:dyDescent="0.2">
      <c r="A53" s="261"/>
      <c r="B53" s="235"/>
      <c r="C53" s="222"/>
      <c r="D53" s="195" t="s">
        <v>319</v>
      </c>
      <c r="E53" s="835" t="s">
        <v>353</v>
      </c>
      <c r="F53" s="835"/>
      <c r="G53" s="835"/>
      <c r="H53" s="836"/>
      <c r="I53" s="268" t="s">
        <v>340</v>
      </c>
      <c r="J53" s="3" t="s">
        <v>1241</v>
      </c>
      <c r="K53" s="225" t="s">
        <v>305</v>
      </c>
      <c r="L53" s="226">
        <f t="shared" si="0"/>
        <v>53</v>
      </c>
      <c r="M53" s="167" t="str">
        <f t="shared" ref="M53" si="11">IF(J53="","未入力あり","✔")</f>
        <v>✔</v>
      </c>
      <c r="O53" t="str">
        <f t="shared" si="9"/>
        <v/>
      </c>
      <c r="Q53" s="161"/>
    </row>
    <row r="54" spans="1:17" ht="15" customHeight="1" thickBot="1" x14ac:dyDescent="0.2">
      <c r="A54" s="261"/>
      <c r="B54" s="235"/>
      <c r="C54" s="265"/>
      <c r="D54" s="242"/>
      <c r="E54" s="840" t="s">
        <v>354</v>
      </c>
      <c r="F54" s="835"/>
      <c r="G54" s="835"/>
      <c r="H54" s="836"/>
      <c r="I54" s="236"/>
      <c r="J54" s="233" t="s">
        <v>355</v>
      </c>
      <c r="K54" s="237"/>
      <c r="L54" s="226">
        <f t="shared" si="0"/>
        <v>54</v>
      </c>
      <c r="Q54" s="161"/>
    </row>
    <row r="55" spans="1:17" ht="21" customHeight="1" x14ac:dyDescent="0.15">
      <c r="A55" s="261"/>
      <c r="B55" s="269" t="s">
        <v>356</v>
      </c>
      <c r="C55" s="214"/>
      <c r="D55" s="214"/>
      <c r="E55" s="214"/>
      <c r="F55" s="214"/>
      <c r="G55" s="214"/>
      <c r="H55" s="214"/>
      <c r="I55" s="270"/>
      <c r="J55" s="271"/>
      <c r="K55" s="272"/>
      <c r="L55" s="226">
        <f t="shared" si="0"/>
        <v>55</v>
      </c>
      <c r="Q55" s="161"/>
    </row>
    <row r="56" spans="1:17" ht="63" customHeight="1" x14ac:dyDescent="0.15">
      <c r="A56" s="261"/>
      <c r="B56" s="843" t="s">
        <v>357</v>
      </c>
      <c r="C56" s="835"/>
      <c r="D56" s="835"/>
      <c r="E56" s="835"/>
      <c r="F56" s="835"/>
      <c r="G56" s="835"/>
      <c r="H56" s="835"/>
      <c r="I56" s="192"/>
      <c r="J56" s="210"/>
      <c r="K56" s="225"/>
      <c r="L56" s="226">
        <f t="shared" si="0"/>
        <v>56</v>
      </c>
      <c r="Q56" s="161"/>
    </row>
    <row r="57" spans="1:17" ht="18" customHeight="1" thickBot="1" x14ac:dyDescent="0.2">
      <c r="A57" s="261"/>
      <c r="B57" s="217"/>
      <c r="C57" s="251" t="s">
        <v>358</v>
      </c>
      <c r="D57" s="219"/>
      <c r="E57" s="219"/>
      <c r="F57" s="219"/>
      <c r="G57" s="219"/>
      <c r="H57" s="219"/>
      <c r="I57" s="252"/>
      <c r="J57" s="253"/>
      <c r="K57" s="254"/>
      <c r="L57" s="226">
        <f t="shared" si="0"/>
        <v>57</v>
      </c>
      <c r="Q57" s="161"/>
    </row>
    <row r="58" spans="1:17" ht="15" customHeight="1" thickBot="1" x14ac:dyDescent="0.2">
      <c r="A58" s="261"/>
      <c r="B58" s="273"/>
      <c r="C58" s="273"/>
      <c r="D58" s="274" t="s">
        <v>302</v>
      </c>
      <c r="E58" s="833" t="s">
        <v>359</v>
      </c>
      <c r="F58" s="833"/>
      <c r="G58" s="833"/>
      <c r="H58" s="834"/>
      <c r="I58" s="236" t="s">
        <v>317</v>
      </c>
      <c r="J58" s="14">
        <v>5</v>
      </c>
      <c r="K58" s="237" t="s">
        <v>281</v>
      </c>
      <c r="L58" s="226">
        <f t="shared" si="0"/>
        <v>58</v>
      </c>
      <c r="M58" s="167" t="str">
        <f>IF(J58="","未入力あり","✔")</f>
        <v>✔</v>
      </c>
      <c r="Q58" s="776"/>
    </row>
    <row r="59" spans="1:17" ht="15" customHeight="1" thickBot="1" x14ac:dyDescent="0.2">
      <c r="A59" s="261"/>
      <c r="B59" s="273"/>
      <c r="C59" s="273"/>
      <c r="D59" s="275"/>
      <c r="E59" s="276"/>
      <c r="F59" s="873" t="s">
        <v>360</v>
      </c>
      <c r="G59" s="874"/>
      <c r="H59" s="875"/>
      <c r="I59" s="236" t="s">
        <v>304</v>
      </c>
      <c r="J59" s="14">
        <v>5</v>
      </c>
      <c r="K59" s="237" t="s">
        <v>361</v>
      </c>
      <c r="L59" s="226">
        <f t="shared" si="0"/>
        <v>59</v>
      </c>
      <c r="M59" s="167" t="str">
        <f>IF(J59="","未入力あり","✔")</f>
        <v>✔</v>
      </c>
      <c r="O59" s="167" t="str">
        <f>IF(I59="A",IF(J59="","",IF(J59&gt;=1,"○","×")),"")</f>
        <v>○</v>
      </c>
      <c r="Q59" s="776"/>
    </row>
    <row r="60" spans="1:17" ht="15" customHeight="1" thickBot="1" x14ac:dyDescent="0.2">
      <c r="A60" s="261"/>
      <c r="B60" s="273"/>
      <c r="C60" s="273"/>
      <c r="D60" s="275"/>
      <c r="E60" s="277"/>
      <c r="F60" s="878" t="s">
        <v>362</v>
      </c>
      <c r="G60" s="879"/>
      <c r="H60" s="880"/>
      <c r="I60" s="236" t="s">
        <v>363</v>
      </c>
      <c r="J60" s="14">
        <v>5</v>
      </c>
      <c r="K60" s="237" t="s">
        <v>361</v>
      </c>
      <c r="L60" s="226">
        <f t="shared" si="0"/>
        <v>60</v>
      </c>
      <c r="M60" s="167" t="str">
        <f>IF(J60="","未入力あり","✔")</f>
        <v>✔</v>
      </c>
      <c r="Q60" s="776"/>
    </row>
    <row r="61" spans="1:17" ht="15" customHeight="1" thickBot="1" x14ac:dyDescent="0.2">
      <c r="A61" s="261"/>
      <c r="B61" s="273"/>
      <c r="C61" s="273"/>
      <c r="D61" s="275"/>
      <c r="E61" s="277"/>
      <c r="F61" s="878" t="s">
        <v>364</v>
      </c>
      <c r="G61" s="879"/>
      <c r="H61" s="880"/>
      <c r="I61" s="236" t="s">
        <v>340</v>
      </c>
      <c r="J61" s="14">
        <v>5</v>
      </c>
      <c r="K61" s="234" t="s">
        <v>281</v>
      </c>
      <c r="L61" s="226">
        <f t="shared" si="0"/>
        <v>61</v>
      </c>
      <c r="M61" s="167" t="str">
        <f>IF(J61="","未入力あり","✔")</f>
        <v>✔</v>
      </c>
      <c r="Q61" s="776"/>
    </row>
    <row r="62" spans="1:17" ht="15" customHeight="1" thickBot="1" x14ac:dyDescent="0.2">
      <c r="A62" s="261"/>
      <c r="B62" s="273"/>
      <c r="C62" s="273"/>
      <c r="D62" s="278"/>
      <c r="E62" s="279"/>
      <c r="F62" s="878" t="s">
        <v>365</v>
      </c>
      <c r="G62" s="879"/>
      <c r="H62" s="880"/>
      <c r="I62" s="236" t="s">
        <v>340</v>
      </c>
      <c r="J62" s="14">
        <v>5</v>
      </c>
      <c r="K62" s="234" t="s">
        <v>281</v>
      </c>
      <c r="L62" s="226">
        <f t="shared" si="0"/>
        <v>62</v>
      </c>
      <c r="M62" s="167" t="str">
        <f>IF(J62="","未入力あり","✔")</f>
        <v>✔</v>
      </c>
      <c r="Q62" s="776"/>
    </row>
    <row r="63" spans="1:17" ht="15" customHeight="1" thickBot="1" x14ac:dyDescent="0.2">
      <c r="A63" s="261"/>
      <c r="B63" s="273"/>
      <c r="C63" s="273"/>
      <c r="D63" s="275" t="s">
        <v>307</v>
      </c>
      <c r="E63" s="276" t="s">
        <v>366</v>
      </c>
      <c r="F63" s="280"/>
      <c r="G63" s="280"/>
      <c r="H63" s="281"/>
      <c r="I63" s="236" t="s">
        <v>317</v>
      </c>
      <c r="J63" s="14">
        <v>11</v>
      </c>
      <c r="K63" s="234" t="s">
        <v>281</v>
      </c>
      <c r="L63" s="226">
        <f t="shared" si="0"/>
        <v>63</v>
      </c>
      <c r="M63" s="167" t="str">
        <f t="shared" ref="M63:M76" si="12">IF(J63="","未入力あり","✔")</f>
        <v>✔</v>
      </c>
      <c r="Q63" s="776"/>
    </row>
    <row r="64" spans="1:17" ht="15" customHeight="1" thickBot="1" x14ac:dyDescent="0.2">
      <c r="A64" s="261"/>
      <c r="B64" s="273"/>
      <c r="C64" s="273"/>
      <c r="D64" s="275"/>
      <c r="E64" s="276"/>
      <c r="F64" s="282"/>
      <c r="G64" s="280"/>
      <c r="H64" s="281" t="s">
        <v>367</v>
      </c>
      <c r="I64" s="236" t="s">
        <v>304</v>
      </c>
      <c r="J64" s="14">
        <v>11</v>
      </c>
      <c r="K64" s="237" t="s">
        <v>361</v>
      </c>
      <c r="L64" s="226">
        <f t="shared" si="0"/>
        <v>64</v>
      </c>
      <c r="M64" s="167" t="str">
        <f t="shared" si="12"/>
        <v>✔</v>
      </c>
      <c r="O64" s="167" t="str">
        <f>IF(I64="A",IF(J64="","",IF(J64&gt;=1,"○","×")),"")</f>
        <v>○</v>
      </c>
      <c r="Q64" s="776"/>
    </row>
    <row r="65" spans="1:17" ht="15" customHeight="1" thickBot="1" x14ac:dyDescent="0.2">
      <c r="A65" s="261"/>
      <c r="B65" s="273"/>
      <c r="C65" s="273"/>
      <c r="D65" s="275"/>
      <c r="E65" s="276"/>
      <c r="F65" s="282"/>
      <c r="G65" s="280"/>
      <c r="H65" s="281" t="s">
        <v>368</v>
      </c>
      <c r="I65" s="236" t="s">
        <v>363</v>
      </c>
      <c r="J65" s="14">
        <v>11</v>
      </c>
      <c r="K65" s="237" t="s">
        <v>361</v>
      </c>
      <c r="L65" s="226">
        <f t="shared" si="0"/>
        <v>65</v>
      </c>
      <c r="M65" s="167" t="str">
        <f t="shared" si="12"/>
        <v>✔</v>
      </c>
      <c r="Q65" s="161"/>
    </row>
    <row r="66" spans="1:17" ht="15" customHeight="1" thickBot="1" x14ac:dyDescent="0.2">
      <c r="A66" s="261"/>
      <c r="B66" s="273"/>
      <c r="C66" s="273"/>
      <c r="D66" s="275"/>
      <c r="E66" s="276"/>
      <c r="F66" s="282"/>
      <c r="G66" s="280"/>
      <c r="H66" s="281" t="s">
        <v>369</v>
      </c>
      <c r="I66" s="236" t="s">
        <v>340</v>
      </c>
      <c r="J66" s="14">
        <v>11</v>
      </c>
      <c r="K66" s="234" t="s">
        <v>281</v>
      </c>
      <c r="L66" s="226">
        <f t="shared" si="0"/>
        <v>66</v>
      </c>
      <c r="M66" s="167" t="str">
        <f t="shared" si="12"/>
        <v>✔</v>
      </c>
      <c r="Q66" s="161"/>
    </row>
    <row r="67" spans="1:17" ht="15" customHeight="1" thickBot="1" x14ac:dyDescent="0.2">
      <c r="A67" s="261"/>
      <c r="B67" s="273"/>
      <c r="C67" s="273"/>
      <c r="D67" s="275"/>
      <c r="E67" s="276"/>
      <c r="F67" s="282"/>
      <c r="G67" s="280"/>
      <c r="H67" s="281" t="s">
        <v>370</v>
      </c>
      <c r="I67" s="236" t="s">
        <v>340</v>
      </c>
      <c r="J67" s="14">
        <v>11</v>
      </c>
      <c r="K67" s="234" t="s">
        <v>281</v>
      </c>
      <c r="L67" s="226">
        <f t="shared" si="0"/>
        <v>67</v>
      </c>
      <c r="M67" s="167" t="str">
        <f t="shared" si="12"/>
        <v>✔</v>
      </c>
      <c r="Q67" s="161"/>
    </row>
    <row r="68" spans="1:17" ht="15" customHeight="1" thickBot="1" x14ac:dyDescent="0.2">
      <c r="A68" s="261"/>
      <c r="B68" s="222"/>
      <c r="C68" s="222"/>
      <c r="D68" s="223" t="s">
        <v>319</v>
      </c>
      <c r="E68" s="841" t="s">
        <v>371</v>
      </c>
      <c r="F68" s="841"/>
      <c r="G68" s="841"/>
      <c r="H68" s="842"/>
      <c r="I68" s="224" t="s">
        <v>304</v>
      </c>
      <c r="J68" s="14">
        <v>4</v>
      </c>
      <c r="K68" s="237" t="s">
        <v>361</v>
      </c>
      <c r="L68" s="226">
        <f t="shared" si="0"/>
        <v>68</v>
      </c>
      <c r="M68" s="167" t="str">
        <f t="shared" si="12"/>
        <v>✔</v>
      </c>
      <c r="O68" s="167" t="str">
        <f>IF(I68="A",IF(J68="","",IF(J68&gt;=1,"○","×")),"")</f>
        <v>○</v>
      </c>
      <c r="Q68" s="161"/>
    </row>
    <row r="69" spans="1:17" ht="15" customHeight="1" thickBot="1" x14ac:dyDescent="0.2">
      <c r="A69" s="283"/>
      <c r="B69" s="284"/>
      <c r="C69" s="284"/>
      <c r="D69" s="285"/>
      <c r="E69" s="258"/>
      <c r="F69" s="873" t="s">
        <v>372</v>
      </c>
      <c r="G69" s="874"/>
      <c r="H69" s="875"/>
      <c r="I69" s="236" t="s">
        <v>317</v>
      </c>
      <c r="J69" s="14">
        <v>3</v>
      </c>
      <c r="K69" s="237" t="s">
        <v>281</v>
      </c>
      <c r="L69" s="226">
        <f t="shared" si="0"/>
        <v>69</v>
      </c>
      <c r="M69" s="167" t="str">
        <f t="shared" si="12"/>
        <v>✔</v>
      </c>
      <c r="Q69" s="161"/>
    </row>
    <row r="70" spans="1:17" ht="15" customHeight="1" thickBot="1" x14ac:dyDescent="0.2">
      <c r="A70" s="261"/>
      <c r="B70" s="273"/>
      <c r="C70" s="273"/>
      <c r="D70" s="286" t="s">
        <v>322</v>
      </c>
      <c r="E70" s="287" t="s">
        <v>373</v>
      </c>
      <c r="F70" s="287"/>
      <c r="G70" s="287"/>
      <c r="H70" s="288"/>
      <c r="I70" s="236" t="s">
        <v>304</v>
      </c>
      <c r="J70" s="14">
        <v>5</v>
      </c>
      <c r="K70" s="237" t="s">
        <v>361</v>
      </c>
      <c r="L70" s="226">
        <f t="shared" si="0"/>
        <v>70</v>
      </c>
      <c r="M70" s="167" t="str">
        <f t="shared" si="12"/>
        <v>✔</v>
      </c>
      <c r="O70" s="167" t="str">
        <f>IF(I70="A",IF(J70="","",IF(J70&gt;=1,"○","×")),"")</f>
        <v>○</v>
      </c>
      <c r="Q70" s="776"/>
    </row>
    <row r="71" spans="1:17" ht="15" customHeight="1" thickBot="1" x14ac:dyDescent="0.2">
      <c r="A71" s="261"/>
      <c r="B71" s="273"/>
      <c r="C71" s="273"/>
      <c r="D71" s="289"/>
      <c r="E71" s="290"/>
      <c r="F71" s="870" t="s">
        <v>926</v>
      </c>
      <c r="G71" s="871"/>
      <c r="H71" s="872"/>
      <c r="I71" s="236" t="s">
        <v>340</v>
      </c>
      <c r="J71" s="14">
        <v>5</v>
      </c>
      <c r="K71" s="234" t="s">
        <v>281</v>
      </c>
      <c r="L71" s="226">
        <f t="shared" si="0"/>
        <v>71</v>
      </c>
      <c r="M71" s="167" t="str">
        <f t="shared" ref="M71" si="13">IF(J71="","未入力あり","✔")</f>
        <v>✔</v>
      </c>
      <c r="Q71" s="776"/>
    </row>
    <row r="72" spans="1:17" ht="15" customHeight="1" thickBot="1" x14ac:dyDescent="0.2">
      <c r="A72" s="261"/>
      <c r="B72" s="273"/>
      <c r="C72" s="273"/>
      <c r="D72" s="289"/>
      <c r="E72" s="290"/>
      <c r="F72" s="870" t="s">
        <v>927</v>
      </c>
      <c r="G72" s="871"/>
      <c r="H72" s="872"/>
      <c r="I72" s="236" t="s">
        <v>317</v>
      </c>
      <c r="J72" s="14">
        <v>5</v>
      </c>
      <c r="K72" s="234" t="s">
        <v>281</v>
      </c>
      <c r="L72" s="226">
        <f t="shared" si="0"/>
        <v>72</v>
      </c>
      <c r="M72" s="167" t="str">
        <f t="shared" si="12"/>
        <v>✔</v>
      </c>
      <c r="Q72" s="776"/>
    </row>
    <row r="73" spans="1:17" ht="15" customHeight="1" thickBot="1" x14ac:dyDescent="0.2">
      <c r="A73" s="261"/>
      <c r="B73" s="273"/>
      <c r="C73" s="273"/>
      <c r="D73" s="291" t="s">
        <v>928</v>
      </c>
      <c r="E73" s="292" t="s">
        <v>374</v>
      </c>
      <c r="F73" s="293"/>
      <c r="G73" s="294"/>
      <c r="H73" s="295"/>
      <c r="I73" s="236" t="s">
        <v>304</v>
      </c>
      <c r="J73" s="14">
        <v>1</v>
      </c>
      <c r="K73" s="237" t="s">
        <v>361</v>
      </c>
      <c r="L73" s="226">
        <f t="shared" si="0"/>
        <v>73</v>
      </c>
      <c r="M73" s="167" t="str">
        <f t="shared" si="12"/>
        <v>✔</v>
      </c>
      <c r="O73" s="167" t="str">
        <f>IF(I73="A",IF(J73="","",IF(J73&gt;=1,"○","×")),"")</f>
        <v>○</v>
      </c>
      <c r="Q73" s="776"/>
    </row>
    <row r="74" spans="1:17" ht="15" customHeight="1" thickBot="1" x14ac:dyDescent="0.2">
      <c r="A74" s="261"/>
      <c r="B74" s="273"/>
      <c r="C74" s="273"/>
      <c r="D74" s="296"/>
      <c r="E74" s="296"/>
      <c r="F74" s="870" t="s">
        <v>929</v>
      </c>
      <c r="G74" s="871"/>
      <c r="H74" s="872"/>
      <c r="I74" s="236" t="s">
        <v>340</v>
      </c>
      <c r="J74" s="14">
        <v>1</v>
      </c>
      <c r="K74" s="234" t="s">
        <v>281</v>
      </c>
      <c r="L74" s="226">
        <f t="shared" si="0"/>
        <v>74</v>
      </c>
      <c r="M74" s="167" t="str">
        <f t="shared" ref="M74" si="14">IF(J74="","未入力あり","✔")</f>
        <v>✔</v>
      </c>
      <c r="Q74" s="776"/>
    </row>
    <row r="75" spans="1:17" ht="15" customHeight="1" thickBot="1" x14ac:dyDescent="0.2">
      <c r="A75" s="261"/>
      <c r="B75" s="273"/>
      <c r="C75" s="273"/>
      <c r="D75" s="296"/>
      <c r="E75" s="297"/>
      <c r="F75" s="870" t="s">
        <v>930</v>
      </c>
      <c r="G75" s="871"/>
      <c r="H75" s="872"/>
      <c r="I75" s="236" t="s">
        <v>936</v>
      </c>
      <c r="J75" s="14">
        <v>1</v>
      </c>
      <c r="K75" s="234" t="s">
        <v>281</v>
      </c>
      <c r="L75" s="226">
        <f t="shared" si="0"/>
        <v>75</v>
      </c>
      <c r="M75" s="167" t="str">
        <f t="shared" si="12"/>
        <v>✔</v>
      </c>
      <c r="Q75" s="776"/>
    </row>
    <row r="76" spans="1:17" ht="15" customHeight="1" thickBot="1" x14ac:dyDescent="0.2">
      <c r="A76" s="261"/>
      <c r="B76" s="273"/>
      <c r="C76" s="273"/>
      <c r="D76" s="298"/>
      <c r="E76" s="292" t="s">
        <v>933</v>
      </c>
      <c r="F76" s="293"/>
      <c r="G76" s="294"/>
      <c r="H76" s="299"/>
      <c r="I76" s="236" t="s">
        <v>317</v>
      </c>
      <c r="J76" s="14">
        <v>5</v>
      </c>
      <c r="K76" s="234" t="s">
        <v>281</v>
      </c>
      <c r="L76" s="226">
        <f t="shared" ref="L76:L77" si="15">+ROW()</f>
        <v>76</v>
      </c>
      <c r="M76" s="167" t="str">
        <f t="shared" si="12"/>
        <v>✔</v>
      </c>
      <c r="Q76" s="776"/>
    </row>
    <row r="77" spans="1:17" ht="15" customHeight="1" thickBot="1" x14ac:dyDescent="0.2">
      <c r="A77" s="261"/>
      <c r="B77" s="273"/>
      <c r="C77" s="273"/>
      <c r="D77" s="300"/>
      <c r="E77" s="301" t="s">
        <v>934</v>
      </c>
      <c r="F77" s="302"/>
      <c r="G77" s="231"/>
      <c r="H77" s="303"/>
      <c r="I77" s="236" t="s">
        <v>317</v>
      </c>
      <c r="J77" s="14">
        <v>1</v>
      </c>
      <c r="K77" s="234" t="s">
        <v>281</v>
      </c>
      <c r="L77" s="226">
        <f t="shared" si="15"/>
        <v>77</v>
      </c>
      <c r="M77" s="167" t="str">
        <f t="shared" ref="M77" si="16">IF(J77="","未入力あり","✔")</f>
        <v>✔</v>
      </c>
      <c r="Q77" s="776"/>
    </row>
    <row r="78" spans="1:17" ht="15" customHeight="1" thickBot="1" x14ac:dyDescent="0.2">
      <c r="A78" s="261"/>
      <c r="B78" s="273"/>
      <c r="C78" s="273"/>
      <c r="D78" s="223" t="s">
        <v>323</v>
      </c>
      <c r="E78" s="837" t="s">
        <v>375</v>
      </c>
      <c r="F78" s="837"/>
      <c r="G78" s="837"/>
      <c r="H78" s="850"/>
      <c r="I78" s="236" t="s">
        <v>317</v>
      </c>
      <c r="J78" s="14">
        <v>4</v>
      </c>
      <c r="K78" s="234" t="s">
        <v>281</v>
      </c>
      <c r="L78" s="226">
        <f t="shared" ref="L78:L133" si="17">+ROW()</f>
        <v>78</v>
      </c>
      <c r="M78" s="167" t="str">
        <f t="shared" ref="M78:M81" si="18">IF(J78="","未入力あり","✔")</f>
        <v>✔</v>
      </c>
      <c r="Q78" s="776"/>
    </row>
    <row r="79" spans="1:17" ht="15" customHeight="1" thickBot="1" x14ac:dyDescent="0.2">
      <c r="A79" s="261"/>
      <c r="B79" s="273"/>
      <c r="C79" s="273"/>
      <c r="D79" s="304"/>
      <c r="E79" s="305"/>
      <c r="F79" s="881" t="s">
        <v>376</v>
      </c>
      <c r="G79" s="882"/>
      <c r="H79" s="883"/>
      <c r="I79" s="236" t="s">
        <v>304</v>
      </c>
      <c r="J79" s="14">
        <v>1</v>
      </c>
      <c r="K79" s="237" t="s">
        <v>361</v>
      </c>
      <c r="L79" s="226">
        <f t="shared" si="17"/>
        <v>79</v>
      </c>
      <c r="M79" s="167" t="str">
        <f t="shared" si="18"/>
        <v>✔</v>
      </c>
      <c r="O79" s="167" t="str">
        <f>IF(I79="A",IF(J79="","",IF(J79&gt;=1,"○","×")),"")</f>
        <v>○</v>
      </c>
      <c r="Q79" s="776"/>
    </row>
    <row r="80" spans="1:17" ht="15" customHeight="1" thickBot="1" x14ac:dyDescent="0.2">
      <c r="A80" s="261"/>
      <c r="B80" s="273"/>
      <c r="C80" s="273"/>
      <c r="D80" s="285"/>
      <c r="E80" s="306"/>
      <c r="F80" s="881" t="s">
        <v>377</v>
      </c>
      <c r="G80" s="882"/>
      <c r="H80" s="883"/>
      <c r="I80" s="236" t="s">
        <v>363</v>
      </c>
      <c r="J80" s="14">
        <v>1</v>
      </c>
      <c r="K80" s="237" t="s">
        <v>361</v>
      </c>
      <c r="L80" s="226">
        <f t="shared" si="17"/>
        <v>80</v>
      </c>
      <c r="M80" s="167" t="str">
        <f t="shared" si="18"/>
        <v>✔</v>
      </c>
      <c r="Q80" s="776"/>
    </row>
    <row r="81" spans="1:17" ht="28.5" customHeight="1" thickBot="1" x14ac:dyDescent="0.2">
      <c r="A81" s="261"/>
      <c r="B81" s="273"/>
      <c r="C81" s="296"/>
      <c r="D81" s="307" t="s">
        <v>325</v>
      </c>
      <c r="E81" s="837" t="s">
        <v>895</v>
      </c>
      <c r="F81" s="837"/>
      <c r="G81" s="837"/>
      <c r="H81" s="850"/>
      <c r="I81" s="308" t="s">
        <v>304</v>
      </c>
      <c r="J81" s="14">
        <v>1</v>
      </c>
      <c r="K81" s="237" t="s">
        <v>361</v>
      </c>
      <c r="L81" s="226">
        <f t="shared" si="17"/>
        <v>81</v>
      </c>
      <c r="M81" s="167" t="str">
        <f t="shared" si="18"/>
        <v>✔</v>
      </c>
      <c r="O81" s="167" t="str">
        <f>IF(I81="A",IF(J81="","",IF(J81&gt;=1,"○","×")),"")</f>
        <v>○</v>
      </c>
      <c r="Q81" s="776"/>
    </row>
    <row r="82" spans="1:17" ht="18" customHeight="1" thickBot="1" x14ac:dyDescent="0.2">
      <c r="A82" s="261"/>
      <c r="B82" s="273"/>
      <c r="C82" s="251" t="s">
        <v>378</v>
      </c>
      <c r="D82" s="219"/>
      <c r="E82" s="219"/>
      <c r="F82" s="219"/>
      <c r="G82" s="219"/>
      <c r="H82" s="219"/>
      <c r="I82" s="252"/>
      <c r="J82" s="253"/>
      <c r="K82" s="254"/>
      <c r="L82" s="226">
        <f t="shared" si="17"/>
        <v>82</v>
      </c>
      <c r="Q82" s="776"/>
    </row>
    <row r="83" spans="1:17" ht="15" customHeight="1" thickBot="1" x14ac:dyDescent="0.2">
      <c r="A83" s="261"/>
      <c r="B83" s="273"/>
      <c r="C83" s="284"/>
      <c r="D83" s="307" t="s">
        <v>302</v>
      </c>
      <c r="E83" s="309" t="s">
        <v>379</v>
      </c>
      <c r="F83" s="309"/>
      <c r="G83" s="309"/>
      <c r="H83" s="310"/>
      <c r="I83" s="236" t="s">
        <v>304</v>
      </c>
      <c r="J83" s="14">
        <v>4</v>
      </c>
      <c r="K83" s="237" t="s">
        <v>361</v>
      </c>
      <c r="L83" s="226">
        <f t="shared" si="17"/>
        <v>83</v>
      </c>
      <c r="M83" s="167" t="str">
        <f t="shared" ref="M83:M84" si="19">IF(J83="","未入力あり","✔")</f>
        <v>✔</v>
      </c>
      <c r="O83" s="167" t="str">
        <f>IF(I83="A",IF(J83="","",IF(J83&gt;=1,"○","×")),"")</f>
        <v>○</v>
      </c>
      <c r="Q83" s="161"/>
    </row>
    <row r="84" spans="1:17" ht="15" customHeight="1" thickBot="1" x14ac:dyDescent="0.2">
      <c r="A84" s="261"/>
      <c r="B84" s="273"/>
      <c r="C84" s="305"/>
      <c r="D84" s="304"/>
      <c r="E84" s="177"/>
      <c r="F84" s="873" t="s">
        <v>380</v>
      </c>
      <c r="G84" s="874"/>
      <c r="H84" s="875"/>
      <c r="I84" s="236" t="s">
        <v>317</v>
      </c>
      <c r="J84" s="14">
        <v>4</v>
      </c>
      <c r="K84" s="234" t="s">
        <v>281</v>
      </c>
      <c r="L84" s="226">
        <f t="shared" si="17"/>
        <v>84</v>
      </c>
      <c r="M84" s="167" t="str">
        <f t="shared" si="19"/>
        <v>✔</v>
      </c>
      <c r="Q84" s="161"/>
    </row>
    <row r="85" spans="1:17" ht="15" customHeight="1" thickBot="1" x14ac:dyDescent="0.2">
      <c r="A85" s="261"/>
      <c r="B85" s="273"/>
      <c r="C85" s="305"/>
      <c r="D85" s="311"/>
      <c r="E85" s="312" t="s">
        <v>381</v>
      </c>
      <c r="F85" s="313"/>
      <c r="G85" s="314"/>
      <c r="H85" s="310"/>
      <c r="I85" s="236" t="s">
        <v>304</v>
      </c>
      <c r="J85" s="14">
        <v>4</v>
      </c>
      <c r="K85" s="237" t="s">
        <v>361</v>
      </c>
      <c r="L85" s="226">
        <f t="shared" si="17"/>
        <v>85</v>
      </c>
      <c r="M85" s="167" t="str">
        <f t="shared" ref="M85:M87" si="20">IF(J85="","未入力あり","✔")</f>
        <v>✔</v>
      </c>
      <c r="O85" s="167" t="str">
        <f>IF(I85="A",IF(J85="","",IF(J85&gt;=1,"○","×")),"")</f>
        <v>○</v>
      </c>
      <c r="Q85" s="161"/>
    </row>
    <row r="86" spans="1:17" ht="15" customHeight="1" thickBot="1" x14ac:dyDescent="0.2">
      <c r="A86" s="261"/>
      <c r="B86" s="273"/>
      <c r="C86" s="305"/>
      <c r="D86" s="285"/>
      <c r="E86" s="257"/>
      <c r="F86" s="873" t="s">
        <v>382</v>
      </c>
      <c r="G86" s="874"/>
      <c r="H86" s="875"/>
      <c r="I86" s="236" t="s">
        <v>317</v>
      </c>
      <c r="J86" s="14">
        <v>4</v>
      </c>
      <c r="K86" s="234" t="s">
        <v>281</v>
      </c>
      <c r="L86" s="226">
        <f t="shared" si="17"/>
        <v>86</v>
      </c>
      <c r="M86" s="167" t="str">
        <f t="shared" si="20"/>
        <v>✔</v>
      </c>
      <c r="Q86" s="161"/>
    </row>
    <row r="87" spans="1:17" ht="15" customHeight="1" thickBot="1" x14ac:dyDescent="0.2">
      <c r="A87" s="261"/>
      <c r="B87" s="273"/>
      <c r="C87" s="305"/>
      <c r="D87" s="223" t="s">
        <v>307</v>
      </c>
      <c r="E87" s="841" t="s">
        <v>383</v>
      </c>
      <c r="F87" s="841"/>
      <c r="G87" s="841"/>
      <c r="H87" s="842"/>
      <c r="I87" s="236" t="s">
        <v>317</v>
      </c>
      <c r="J87" s="14">
        <v>12</v>
      </c>
      <c r="K87" s="234" t="s">
        <v>281</v>
      </c>
      <c r="L87" s="226">
        <f t="shared" si="17"/>
        <v>87</v>
      </c>
      <c r="M87" s="167" t="str">
        <f t="shared" si="20"/>
        <v>✔</v>
      </c>
      <c r="Q87" s="161"/>
    </row>
    <row r="88" spans="1:17" ht="15" customHeight="1" thickBot="1" x14ac:dyDescent="0.2">
      <c r="A88" s="261"/>
      <c r="B88" s="273"/>
      <c r="C88" s="305"/>
      <c r="D88" s="285"/>
      <c r="E88" s="258"/>
      <c r="F88" s="873" t="s">
        <v>384</v>
      </c>
      <c r="G88" s="874"/>
      <c r="H88" s="875"/>
      <c r="I88" s="236" t="s">
        <v>304</v>
      </c>
      <c r="J88" s="14">
        <v>10</v>
      </c>
      <c r="K88" s="237" t="s">
        <v>361</v>
      </c>
      <c r="L88" s="226">
        <f t="shared" si="17"/>
        <v>88</v>
      </c>
      <c r="M88" s="167" t="str">
        <f t="shared" ref="M88:M89" si="21">IF(J88="","未入力あり","✔")</f>
        <v>✔</v>
      </c>
      <c r="O88" s="167" t="str">
        <f>IF(I88="A",IF(J88="","",IF(J88&gt;=1,"○","×")),"")</f>
        <v>○</v>
      </c>
      <c r="Q88" s="161"/>
    </row>
    <row r="89" spans="1:17" ht="15" customHeight="1" thickBot="1" x14ac:dyDescent="0.2">
      <c r="A89" s="261"/>
      <c r="B89" s="273"/>
      <c r="C89" s="305"/>
      <c r="D89" s="307" t="s">
        <v>319</v>
      </c>
      <c r="E89" s="309" t="s">
        <v>385</v>
      </c>
      <c r="F89" s="309"/>
      <c r="G89" s="309"/>
      <c r="H89" s="310"/>
      <c r="I89" s="236" t="s">
        <v>317</v>
      </c>
      <c r="J89" s="14">
        <v>6</v>
      </c>
      <c r="K89" s="234" t="s">
        <v>281</v>
      </c>
      <c r="L89" s="226">
        <f t="shared" si="17"/>
        <v>89</v>
      </c>
      <c r="M89" s="167" t="str">
        <f t="shared" si="21"/>
        <v>✔</v>
      </c>
      <c r="Q89" s="161"/>
    </row>
    <row r="90" spans="1:17" ht="15" customHeight="1" thickBot="1" x14ac:dyDescent="0.2">
      <c r="A90" s="261"/>
      <c r="B90" s="273"/>
      <c r="C90" s="305"/>
      <c r="D90" s="304"/>
      <c r="E90" s="177"/>
      <c r="F90" s="873" t="s">
        <v>386</v>
      </c>
      <c r="G90" s="874"/>
      <c r="H90" s="875"/>
      <c r="I90" s="236" t="s">
        <v>304</v>
      </c>
      <c r="J90" s="14">
        <v>6</v>
      </c>
      <c r="K90" s="237" t="s">
        <v>361</v>
      </c>
      <c r="L90" s="226">
        <f t="shared" si="17"/>
        <v>90</v>
      </c>
      <c r="M90" s="167" t="str">
        <f t="shared" ref="M90:M109" si="22">IF(J90="","未入力あり","✔")</f>
        <v>✔</v>
      </c>
      <c r="O90" s="167" t="str">
        <f>IF(I90="A",IF(J90="","",IF(J90&gt;=1,"○","×")),"")</f>
        <v>○</v>
      </c>
      <c r="Q90" s="161"/>
    </row>
    <row r="91" spans="1:17" ht="15" customHeight="1" thickBot="1" x14ac:dyDescent="0.2">
      <c r="A91" s="261"/>
      <c r="B91" s="273"/>
      <c r="C91" s="305"/>
      <c r="D91" s="275"/>
      <c r="E91" s="276"/>
      <c r="F91" s="873" t="s">
        <v>387</v>
      </c>
      <c r="G91" s="874"/>
      <c r="H91" s="875"/>
      <c r="I91" s="236" t="s">
        <v>340</v>
      </c>
      <c r="J91" s="14">
        <v>3</v>
      </c>
      <c r="K91" s="234" t="s">
        <v>281</v>
      </c>
      <c r="L91" s="226">
        <f t="shared" si="17"/>
        <v>91</v>
      </c>
      <c r="M91" s="167" t="str">
        <f t="shared" si="22"/>
        <v>✔</v>
      </c>
      <c r="Q91" s="161"/>
    </row>
    <row r="92" spans="1:17" ht="15" customHeight="1" thickBot="1" x14ac:dyDescent="0.2">
      <c r="A92" s="261"/>
      <c r="B92" s="273"/>
      <c r="C92" s="305"/>
      <c r="D92" s="278"/>
      <c r="E92" s="315"/>
      <c r="F92" s="873" t="s">
        <v>388</v>
      </c>
      <c r="G92" s="874"/>
      <c r="H92" s="875"/>
      <c r="I92" s="236" t="s">
        <v>340</v>
      </c>
      <c r="J92" s="14">
        <v>2</v>
      </c>
      <c r="K92" s="234" t="s">
        <v>281</v>
      </c>
      <c r="L92" s="226">
        <f t="shared" si="17"/>
        <v>92</v>
      </c>
      <c r="M92" s="167" t="str">
        <f t="shared" si="22"/>
        <v>✔</v>
      </c>
      <c r="Q92" s="161"/>
    </row>
    <row r="93" spans="1:17" ht="15" customHeight="1" thickBot="1" x14ac:dyDescent="0.2">
      <c r="A93" s="261"/>
      <c r="B93" s="273"/>
      <c r="C93" s="305"/>
      <c r="D93" s="274" t="s">
        <v>322</v>
      </c>
      <c r="E93" s="845" t="s">
        <v>389</v>
      </c>
      <c r="F93" s="845"/>
      <c r="G93" s="845"/>
      <c r="H93" s="846"/>
      <c r="I93" s="236" t="s">
        <v>340</v>
      </c>
      <c r="J93" s="14">
        <v>4</v>
      </c>
      <c r="K93" s="234" t="s">
        <v>281</v>
      </c>
      <c r="L93" s="226">
        <f t="shared" si="17"/>
        <v>93</v>
      </c>
      <c r="M93" s="167" t="str">
        <f t="shared" si="22"/>
        <v>✔</v>
      </c>
      <c r="Q93" s="161"/>
    </row>
    <row r="94" spans="1:17" ht="15" customHeight="1" thickBot="1" x14ac:dyDescent="0.2">
      <c r="A94" s="261"/>
      <c r="B94" s="273"/>
      <c r="C94" s="305"/>
      <c r="D94" s="274" t="s">
        <v>323</v>
      </c>
      <c r="E94" s="876" t="s">
        <v>390</v>
      </c>
      <c r="F94" s="876"/>
      <c r="G94" s="876"/>
      <c r="H94" s="877"/>
      <c r="I94" s="236" t="s">
        <v>304</v>
      </c>
      <c r="J94" s="14">
        <v>5</v>
      </c>
      <c r="K94" s="237" t="s">
        <v>361</v>
      </c>
      <c r="L94" s="226">
        <f t="shared" si="17"/>
        <v>94</v>
      </c>
      <c r="M94" s="167" t="str">
        <f t="shared" si="22"/>
        <v>✔</v>
      </c>
      <c r="O94" s="167" t="str">
        <f>IF(I94="A",IF(J94="","",IF(J94&gt;=1,"○","×")),"")</f>
        <v>○</v>
      </c>
      <c r="Q94" s="161"/>
    </row>
    <row r="95" spans="1:17" ht="15" customHeight="1" thickBot="1" x14ac:dyDescent="0.2">
      <c r="A95" s="261"/>
      <c r="B95" s="273"/>
      <c r="C95" s="305"/>
      <c r="D95" s="297"/>
      <c r="E95" s="316"/>
      <c r="F95" s="873" t="s">
        <v>391</v>
      </c>
      <c r="G95" s="874"/>
      <c r="H95" s="875"/>
      <c r="I95" s="236" t="s">
        <v>340</v>
      </c>
      <c r="J95" s="14">
        <v>2</v>
      </c>
      <c r="K95" s="234" t="s">
        <v>281</v>
      </c>
      <c r="L95" s="226">
        <f t="shared" si="17"/>
        <v>95</v>
      </c>
      <c r="M95" s="167" t="str">
        <f t="shared" si="22"/>
        <v>✔</v>
      </c>
      <c r="N95" s="317"/>
      <c r="O95" s="317"/>
      <c r="P95" s="317"/>
      <c r="Q95" s="161"/>
    </row>
    <row r="96" spans="1:17" ht="14.25" thickBot="1" x14ac:dyDescent="0.2">
      <c r="A96" s="261"/>
      <c r="B96" s="273"/>
      <c r="C96" s="305"/>
      <c r="D96" s="274" t="s">
        <v>325</v>
      </c>
      <c r="E96" s="876" t="s">
        <v>392</v>
      </c>
      <c r="F96" s="876"/>
      <c r="G96" s="876"/>
      <c r="H96" s="877"/>
      <c r="I96" s="232"/>
      <c r="J96" s="318"/>
      <c r="K96" s="234"/>
      <c r="L96" s="226">
        <f t="shared" si="17"/>
        <v>96</v>
      </c>
      <c r="M96" s="317"/>
      <c r="N96" s="317"/>
      <c r="O96" s="317"/>
      <c r="P96" s="317"/>
      <c r="Q96" s="161"/>
    </row>
    <row r="97" spans="1:17" ht="15" customHeight="1" thickBot="1" x14ac:dyDescent="0.2">
      <c r="A97" s="261"/>
      <c r="B97" s="273"/>
      <c r="C97" s="305"/>
      <c r="D97" s="275"/>
      <c r="E97" s="276"/>
      <c r="F97" s="873" t="s">
        <v>393</v>
      </c>
      <c r="G97" s="874"/>
      <c r="H97" s="875"/>
      <c r="I97" s="236" t="s">
        <v>304</v>
      </c>
      <c r="J97" s="14">
        <v>20</v>
      </c>
      <c r="K97" s="237" t="s">
        <v>361</v>
      </c>
      <c r="L97" s="226">
        <f t="shared" si="17"/>
        <v>97</v>
      </c>
      <c r="M97" s="167" t="str">
        <f t="shared" si="22"/>
        <v>✔</v>
      </c>
      <c r="O97" s="167" t="str">
        <f>IF(I97="A",IF(J97="","",IF(J97&gt;=1,"○","×")),"")</f>
        <v>○</v>
      </c>
      <c r="Q97" s="161"/>
    </row>
    <row r="98" spans="1:17" ht="15" customHeight="1" thickBot="1" x14ac:dyDescent="0.2">
      <c r="A98" s="261"/>
      <c r="B98" s="273"/>
      <c r="C98" s="305"/>
      <c r="D98" s="275"/>
      <c r="E98" s="276"/>
      <c r="F98" s="319"/>
      <c r="G98" s="320" t="s">
        <v>394</v>
      </c>
      <c r="H98" s="321"/>
      <c r="I98" s="232"/>
      <c r="J98" s="318"/>
      <c r="K98" s="234"/>
      <c r="L98" s="226">
        <f t="shared" si="17"/>
        <v>98</v>
      </c>
      <c r="M98"/>
      <c r="Q98" s="161"/>
    </row>
    <row r="99" spans="1:17" ht="15" customHeight="1" thickBot="1" x14ac:dyDescent="0.2">
      <c r="A99" s="261"/>
      <c r="B99" s="273"/>
      <c r="C99" s="305"/>
      <c r="D99" s="275"/>
      <c r="E99" s="276"/>
      <c r="F99" s="319"/>
      <c r="G99" s="322"/>
      <c r="H99" s="321" t="s">
        <v>395</v>
      </c>
      <c r="I99" s="236" t="str">
        <f>+IF(ISBLANK(J100),"A/-",IF(J100=0,"A","-"))</f>
        <v>-</v>
      </c>
      <c r="J99" s="14">
        <v>19</v>
      </c>
      <c r="K99" s="237" t="s">
        <v>281</v>
      </c>
      <c r="L99" s="226">
        <f t="shared" si="17"/>
        <v>99</v>
      </c>
      <c r="M99" s="167" t="str">
        <f t="shared" si="22"/>
        <v>✔</v>
      </c>
      <c r="O99" s="167" t="str">
        <f t="shared" ref="O99:O106" si="23">IF(I99="A",IF(J99="","",IF(J99&gt;=1,"○","×")),"")</f>
        <v/>
      </c>
      <c r="Q99" s="161"/>
    </row>
    <row r="100" spans="1:17" ht="15" customHeight="1" thickBot="1" x14ac:dyDescent="0.2">
      <c r="A100" s="261"/>
      <c r="B100" s="273"/>
      <c r="C100" s="305"/>
      <c r="D100" s="275"/>
      <c r="E100" s="276"/>
      <c r="F100" s="319"/>
      <c r="G100" s="322"/>
      <c r="H100" s="321" t="s">
        <v>396</v>
      </c>
      <c r="I100" s="236" t="str">
        <f>+IF(ISBLANK(J99),"A/-",IF(J99=0,"A","-"))</f>
        <v>-</v>
      </c>
      <c r="J100" s="14">
        <v>12</v>
      </c>
      <c r="K100" s="237" t="s">
        <v>281</v>
      </c>
      <c r="L100" s="226">
        <f t="shared" si="17"/>
        <v>100</v>
      </c>
      <c r="M100" s="167" t="str">
        <f t="shared" si="22"/>
        <v>✔</v>
      </c>
      <c r="O100" s="167" t="str">
        <f t="shared" si="23"/>
        <v/>
      </c>
      <c r="Q100" s="161"/>
    </row>
    <row r="101" spans="1:17" ht="15" customHeight="1" thickBot="1" x14ac:dyDescent="0.2">
      <c r="A101" s="261"/>
      <c r="B101" s="273"/>
      <c r="C101" s="305"/>
      <c r="D101" s="275"/>
      <c r="E101" s="276"/>
      <c r="F101" s="319"/>
      <c r="G101" s="320" t="s">
        <v>397</v>
      </c>
      <c r="H101" s="321"/>
      <c r="I101" s="236" t="s">
        <v>304</v>
      </c>
      <c r="J101" s="14">
        <v>15</v>
      </c>
      <c r="K101" s="237" t="s">
        <v>361</v>
      </c>
      <c r="L101" s="226">
        <f t="shared" si="17"/>
        <v>101</v>
      </c>
      <c r="M101" s="167" t="str">
        <f t="shared" si="22"/>
        <v>✔</v>
      </c>
      <c r="O101" s="167" t="str">
        <f t="shared" si="23"/>
        <v>○</v>
      </c>
      <c r="Q101" s="161"/>
    </row>
    <row r="102" spans="1:17" ht="15" customHeight="1" thickBot="1" x14ac:dyDescent="0.2">
      <c r="A102" s="261"/>
      <c r="B102" s="273"/>
      <c r="C102" s="305"/>
      <c r="D102" s="304"/>
      <c r="E102" s="177"/>
      <c r="F102" s="323"/>
      <c r="G102" s="324" t="s">
        <v>398</v>
      </c>
      <c r="H102" s="325"/>
      <c r="I102" s="236" t="s">
        <v>304</v>
      </c>
      <c r="J102" s="14">
        <v>7</v>
      </c>
      <c r="K102" s="237" t="s">
        <v>361</v>
      </c>
      <c r="L102" s="226">
        <f t="shared" si="17"/>
        <v>102</v>
      </c>
      <c r="M102" s="167" t="str">
        <f t="shared" si="22"/>
        <v>✔</v>
      </c>
      <c r="O102" s="167" t="str">
        <f t="shared" si="23"/>
        <v>○</v>
      </c>
      <c r="Q102" s="161"/>
    </row>
    <row r="103" spans="1:17" ht="15" customHeight="1" thickBot="1" x14ac:dyDescent="0.2">
      <c r="A103" s="261"/>
      <c r="B103" s="273"/>
      <c r="C103" s="305"/>
      <c r="D103" s="304"/>
      <c r="E103" s="177"/>
      <c r="F103" s="873" t="s">
        <v>932</v>
      </c>
      <c r="G103" s="874"/>
      <c r="H103" s="875"/>
      <c r="I103" s="236" t="str">
        <f>+IF(ISBLANK(J104),"A/-",IF(J104=0,"A","-"))</f>
        <v>A</v>
      </c>
      <c r="J103" s="14">
        <v>7</v>
      </c>
      <c r="K103" s="237" t="s">
        <v>823</v>
      </c>
      <c r="L103" s="226">
        <f t="shared" si="17"/>
        <v>103</v>
      </c>
      <c r="M103" s="167" t="str">
        <f t="shared" si="22"/>
        <v>✔</v>
      </c>
      <c r="O103" s="167" t="str">
        <f t="shared" si="23"/>
        <v>○</v>
      </c>
      <c r="Q103" s="161"/>
    </row>
    <row r="104" spans="1:17" ht="15" customHeight="1" thickBot="1" x14ac:dyDescent="0.2">
      <c r="A104" s="261"/>
      <c r="B104" s="273"/>
      <c r="C104" s="305"/>
      <c r="D104" s="304"/>
      <c r="E104" s="177"/>
      <c r="F104" s="873" t="s">
        <v>931</v>
      </c>
      <c r="G104" s="874"/>
      <c r="H104" s="875"/>
      <c r="I104" s="236" t="str">
        <f>+IF(ISBLANK(J103),"A/-",IF(J103=0,"A","-"))</f>
        <v>-</v>
      </c>
      <c r="J104" s="14">
        <v>0</v>
      </c>
      <c r="K104" s="237" t="s">
        <v>823</v>
      </c>
      <c r="L104" s="226">
        <f t="shared" si="17"/>
        <v>104</v>
      </c>
      <c r="M104" s="167" t="str">
        <f t="shared" ref="M104" si="24">IF(J104="","未入力あり","✔")</f>
        <v>✔</v>
      </c>
      <c r="O104" s="167" t="str">
        <f t="shared" si="23"/>
        <v/>
      </c>
      <c r="Q104" s="161"/>
    </row>
    <row r="105" spans="1:17" ht="15" customHeight="1" thickBot="1" x14ac:dyDescent="0.2">
      <c r="A105" s="261"/>
      <c r="B105" s="273"/>
      <c r="C105" s="305"/>
      <c r="D105" s="275"/>
      <c r="E105" s="277"/>
      <c r="F105" s="323"/>
      <c r="G105" s="324" t="s">
        <v>399</v>
      </c>
      <c r="H105" s="325"/>
      <c r="I105" s="236" t="s">
        <v>304</v>
      </c>
      <c r="J105" s="14">
        <v>4</v>
      </c>
      <c r="K105" s="237" t="s">
        <v>361</v>
      </c>
      <c r="L105" s="226">
        <f t="shared" si="17"/>
        <v>105</v>
      </c>
      <c r="M105" s="167" t="str">
        <f t="shared" si="22"/>
        <v>✔</v>
      </c>
      <c r="O105" s="167" t="str">
        <f t="shared" si="23"/>
        <v>○</v>
      </c>
      <c r="Q105" s="776"/>
    </row>
    <row r="106" spans="1:17" ht="15" customHeight="1" thickBot="1" x14ac:dyDescent="0.2">
      <c r="A106" s="261"/>
      <c r="B106" s="273"/>
      <c r="C106" s="305"/>
      <c r="D106" s="275"/>
      <c r="E106" s="276"/>
      <c r="F106" s="326"/>
      <c r="G106" s="327"/>
      <c r="H106" s="328" t="s">
        <v>897</v>
      </c>
      <c r="I106" s="236" t="s">
        <v>317</v>
      </c>
      <c r="J106" s="14">
        <v>2</v>
      </c>
      <c r="K106" s="234" t="s">
        <v>281</v>
      </c>
      <c r="L106" s="226">
        <f t="shared" si="17"/>
        <v>106</v>
      </c>
      <c r="M106" s="167" t="str">
        <f t="shared" ref="M106:M107" si="25">IF(J106="","未入力あり","✔")</f>
        <v>✔</v>
      </c>
      <c r="O106" t="str">
        <f t="shared" si="23"/>
        <v/>
      </c>
      <c r="Q106" s="776"/>
    </row>
    <row r="107" spans="1:17" ht="15" customHeight="1" thickBot="1" x14ac:dyDescent="0.2">
      <c r="A107" s="261"/>
      <c r="B107" s="273"/>
      <c r="C107" s="305"/>
      <c r="D107" s="275"/>
      <c r="E107" s="276"/>
      <c r="F107" s="326"/>
      <c r="G107" s="327"/>
      <c r="H107" s="328" t="s">
        <v>1082</v>
      </c>
      <c r="I107" s="236" t="s">
        <v>317</v>
      </c>
      <c r="J107" s="14">
        <v>1</v>
      </c>
      <c r="K107" s="234" t="s">
        <v>281</v>
      </c>
      <c r="L107" s="226">
        <f t="shared" si="17"/>
        <v>107</v>
      </c>
      <c r="M107" s="167" t="str">
        <f t="shared" si="25"/>
        <v>✔</v>
      </c>
      <c r="Q107" s="776"/>
    </row>
    <row r="108" spans="1:17" ht="15" customHeight="1" thickBot="1" x14ac:dyDescent="0.2">
      <c r="A108" s="261"/>
      <c r="B108" s="273"/>
      <c r="C108" s="305"/>
      <c r="D108" s="278"/>
      <c r="E108" s="315"/>
      <c r="F108" s="326"/>
      <c r="G108" s="327"/>
      <c r="H108" s="328" t="s">
        <v>400</v>
      </c>
      <c r="I108" s="236" t="s">
        <v>317</v>
      </c>
      <c r="J108" s="14">
        <v>1</v>
      </c>
      <c r="K108" s="234" t="s">
        <v>281</v>
      </c>
      <c r="L108" s="226">
        <f t="shared" si="17"/>
        <v>108</v>
      </c>
      <c r="M108" s="167" t="str">
        <f t="shared" si="22"/>
        <v>✔</v>
      </c>
      <c r="Q108" s="776"/>
    </row>
    <row r="109" spans="1:17" ht="26.25" customHeight="1" thickBot="1" x14ac:dyDescent="0.2">
      <c r="A109" s="261"/>
      <c r="B109" s="273"/>
      <c r="C109" s="305"/>
      <c r="D109" s="329" t="s">
        <v>329</v>
      </c>
      <c r="E109" s="845" t="s">
        <v>896</v>
      </c>
      <c r="F109" s="845"/>
      <c r="G109" s="845"/>
      <c r="H109" s="846"/>
      <c r="I109" s="308" t="s">
        <v>304</v>
      </c>
      <c r="J109" s="14">
        <v>2</v>
      </c>
      <c r="K109" s="237" t="s">
        <v>361</v>
      </c>
      <c r="L109" s="226">
        <f t="shared" si="17"/>
        <v>109</v>
      </c>
      <c r="M109" s="167" t="str">
        <f t="shared" si="22"/>
        <v>✔</v>
      </c>
      <c r="O109" s="167" t="str">
        <f>IF(I109="A",IF(J109="","",IF(J109&gt;=1,"○","×")),"")</f>
        <v>○</v>
      </c>
      <c r="Q109" s="776"/>
    </row>
    <row r="110" spans="1:17" ht="21" customHeight="1" thickBot="1" x14ac:dyDescent="0.2">
      <c r="A110" s="261"/>
      <c r="B110" s="213" t="s">
        <v>401</v>
      </c>
      <c r="C110" s="214"/>
      <c r="D110" s="214"/>
      <c r="E110" s="214"/>
      <c r="F110" s="214"/>
      <c r="G110" s="214"/>
      <c r="H110" s="214"/>
      <c r="I110" s="270"/>
      <c r="J110" s="271"/>
      <c r="K110" s="272"/>
      <c r="L110" s="226">
        <f t="shared" si="17"/>
        <v>110</v>
      </c>
      <c r="Q110" s="161"/>
    </row>
    <row r="111" spans="1:17" ht="15" customHeight="1" thickBot="1" x14ac:dyDescent="0.2">
      <c r="A111" s="261"/>
      <c r="B111" s="244"/>
      <c r="C111" s="243" t="s">
        <v>402</v>
      </c>
      <c r="D111" s="841" t="s">
        <v>403</v>
      </c>
      <c r="E111" s="841"/>
      <c r="F111" s="841"/>
      <c r="G111" s="841"/>
      <c r="H111" s="842"/>
      <c r="I111" s="236" t="s">
        <v>304</v>
      </c>
      <c r="J111" s="3" t="s">
        <v>1241</v>
      </c>
      <c r="K111" s="234" t="s">
        <v>333</v>
      </c>
      <c r="L111" s="226">
        <f t="shared" si="17"/>
        <v>111</v>
      </c>
      <c r="M111" s="167" t="str">
        <f>IF(J111="","未入力あり","✔")</f>
        <v>✔</v>
      </c>
      <c r="O111" s="227" t="str">
        <f t="shared" ref="O111:O112" si="26">+IF(I111="A",IF(J111="はい","○",IF(J111="いいえ","×","")),"")</f>
        <v>○</v>
      </c>
      <c r="Q111" s="161"/>
    </row>
    <row r="112" spans="1:17" ht="15" customHeight="1" thickBot="1" x14ac:dyDescent="0.2">
      <c r="A112" s="261"/>
      <c r="B112" s="244"/>
      <c r="C112" s="243" t="s">
        <v>404</v>
      </c>
      <c r="D112" s="841" t="s">
        <v>405</v>
      </c>
      <c r="E112" s="841"/>
      <c r="F112" s="841"/>
      <c r="G112" s="841"/>
      <c r="H112" s="842"/>
      <c r="I112" s="236" t="s">
        <v>304</v>
      </c>
      <c r="J112" s="3" t="s">
        <v>1241</v>
      </c>
      <c r="K112" s="234" t="s">
        <v>333</v>
      </c>
      <c r="L112" s="226">
        <f t="shared" si="17"/>
        <v>112</v>
      </c>
      <c r="M112" s="167" t="str">
        <f>IF(J112="","未入力あり","✔")</f>
        <v>✔</v>
      </c>
      <c r="O112" s="227" t="str">
        <f t="shared" si="26"/>
        <v>○</v>
      </c>
      <c r="Q112" s="161"/>
    </row>
    <row r="113" spans="1:17" ht="15" customHeight="1" thickBot="1" x14ac:dyDescent="0.2">
      <c r="A113" s="330"/>
      <c r="B113" s="244"/>
      <c r="C113" s="331"/>
      <c r="D113" s="177"/>
      <c r="E113" s="177"/>
      <c r="F113" s="873" t="s">
        <v>406</v>
      </c>
      <c r="G113" s="874"/>
      <c r="H113" s="875"/>
      <c r="I113" s="236" t="s">
        <v>317</v>
      </c>
      <c r="J113" s="14">
        <v>0</v>
      </c>
      <c r="K113" s="234" t="s">
        <v>255</v>
      </c>
      <c r="L113" s="226">
        <f t="shared" si="17"/>
        <v>113</v>
      </c>
      <c r="M113" s="167" t="str">
        <f t="shared" ref="M113:M116" si="27">IF(J113="","未入力あり","✔")</f>
        <v>✔</v>
      </c>
      <c r="Q113" s="161"/>
    </row>
    <row r="114" spans="1:17" ht="15" customHeight="1" thickBot="1" x14ac:dyDescent="0.2">
      <c r="A114" s="261"/>
      <c r="B114" s="244"/>
      <c r="C114" s="332"/>
      <c r="D114" s="258"/>
      <c r="E114" s="258"/>
      <c r="F114" s="873" t="s">
        <v>407</v>
      </c>
      <c r="G114" s="874"/>
      <c r="H114" s="875"/>
      <c r="I114" s="236" t="s">
        <v>317</v>
      </c>
      <c r="J114" s="14">
        <v>10</v>
      </c>
      <c r="K114" s="234" t="s">
        <v>255</v>
      </c>
      <c r="L114" s="226">
        <f t="shared" si="17"/>
        <v>114</v>
      </c>
      <c r="M114" s="167" t="str">
        <f t="shared" si="27"/>
        <v>✔</v>
      </c>
      <c r="Q114" s="161"/>
    </row>
    <row r="115" spans="1:17" ht="15" customHeight="1" thickBot="1" x14ac:dyDescent="0.2">
      <c r="A115" s="261"/>
      <c r="B115" s="244"/>
      <c r="C115" s="332" t="s">
        <v>408</v>
      </c>
      <c r="D115" s="848" t="s">
        <v>409</v>
      </c>
      <c r="E115" s="848"/>
      <c r="F115" s="848"/>
      <c r="G115" s="848"/>
      <c r="H115" s="849"/>
      <c r="I115" s="236" t="s">
        <v>340</v>
      </c>
      <c r="J115" s="3" t="s">
        <v>1241</v>
      </c>
      <c r="K115" s="234" t="s">
        <v>333</v>
      </c>
      <c r="L115" s="226">
        <f t="shared" si="17"/>
        <v>115</v>
      </c>
      <c r="M115" s="167" t="str">
        <f t="shared" si="27"/>
        <v>✔</v>
      </c>
      <c r="Q115" s="161"/>
    </row>
    <row r="116" spans="1:17" ht="15" customHeight="1" thickBot="1" x14ac:dyDescent="0.2">
      <c r="A116" s="261"/>
      <c r="B116" s="244"/>
      <c r="C116" s="332"/>
      <c r="D116" s="848" t="s">
        <v>898</v>
      </c>
      <c r="E116" s="848"/>
      <c r="F116" s="848"/>
      <c r="G116" s="848"/>
      <c r="H116" s="849"/>
      <c r="I116" s="236" t="s">
        <v>317</v>
      </c>
      <c r="J116" s="3" t="s">
        <v>1240</v>
      </c>
      <c r="K116" s="234" t="s">
        <v>333</v>
      </c>
      <c r="L116" s="226">
        <f t="shared" si="17"/>
        <v>116</v>
      </c>
      <c r="M116" s="167" t="str">
        <f t="shared" si="27"/>
        <v>✔</v>
      </c>
      <c r="Q116" s="161"/>
    </row>
    <row r="117" spans="1:17" ht="15" customHeight="1" thickBot="1" x14ac:dyDescent="0.2">
      <c r="A117" s="261"/>
      <c r="B117" s="244"/>
      <c r="C117" s="332"/>
      <c r="D117" s="848" t="s">
        <v>923</v>
      </c>
      <c r="E117" s="848"/>
      <c r="F117" s="848"/>
      <c r="G117" s="848"/>
      <c r="H117" s="849"/>
      <c r="I117" s="236" t="s">
        <v>317</v>
      </c>
      <c r="J117" s="3" t="s">
        <v>1241</v>
      </c>
      <c r="K117" s="234" t="s">
        <v>333</v>
      </c>
      <c r="L117" s="226">
        <f t="shared" si="17"/>
        <v>117</v>
      </c>
      <c r="M117" s="167" t="str">
        <f t="shared" ref="M117" si="28">IF(J117="","未入力あり","✔")</f>
        <v>✔</v>
      </c>
      <c r="Q117" s="161"/>
    </row>
    <row r="118" spans="1:17" ht="20.25" customHeight="1" thickBot="1" x14ac:dyDescent="0.2">
      <c r="A118" s="216"/>
      <c r="B118" s="213" t="s">
        <v>410</v>
      </c>
      <c r="C118" s="214"/>
      <c r="D118" s="214"/>
      <c r="E118" s="214"/>
      <c r="F118" s="214"/>
      <c r="G118" s="214"/>
      <c r="H118" s="214"/>
      <c r="I118" s="270"/>
      <c r="J118" s="271"/>
      <c r="K118" s="272"/>
      <c r="L118" s="226">
        <f t="shared" si="17"/>
        <v>118</v>
      </c>
      <c r="Q118" s="161"/>
    </row>
    <row r="119" spans="1:17" ht="27.75" customHeight="1" thickBot="1" x14ac:dyDescent="0.2">
      <c r="A119" s="216"/>
      <c r="B119" s="333"/>
      <c r="C119" s="243" t="s">
        <v>402</v>
      </c>
      <c r="D119" s="841" t="s">
        <v>1133</v>
      </c>
      <c r="E119" s="848"/>
      <c r="F119" s="848"/>
      <c r="G119" s="848"/>
      <c r="H119" s="849"/>
      <c r="I119" s="236" t="s">
        <v>304</v>
      </c>
      <c r="J119" s="3" t="s">
        <v>1241</v>
      </c>
      <c r="K119" s="234" t="s">
        <v>333</v>
      </c>
      <c r="L119" s="226">
        <f t="shared" si="17"/>
        <v>119</v>
      </c>
      <c r="M119" s="167" t="str">
        <f>IF(J119="","未入力あり","✔")</f>
        <v>✔</v>
      </c>
      <c r="O119" s="227" t="str">
        <f t="shared" ref="O119:O121" si="29">+IF(I119="A",IF(J119="はい","○",IF(J119="いいえ","×","")),"")</f>
        <v>○</v>
      </c>
      <c r="Q119" s="161"/>
    </row>
    <row r="120" spans="1:17" ht="27" customHeight="1" thickBot="1" x14ac:dyDescent="0.2">
      <c r="A120" s="216"/>
      <c r="B120" s="333"/>
      <c r="C120" s="334" t="s">
        <v>404</v>
      </c>
      <c r="D120" s="848" t="s">
        <v>1134</v>
      </c>
      <c r="E120" s="848"/>
      <c r="F120" s="848"/>
      <c r="G120" s="848"/>
      <c r="H120" s="849"/>
      <c r="I120" s="236" t="s">
        <v>304</v>
      </c>
      <c r="J120" s="3" t="s">
        <v>1241</v>
      </c>
      <c r="K120" s="234" t="s">
        <v>333</v>
      </c>
      <c r="L120" s="226">
        <f t="shared" si="17"/>
        <v>120</v>
      </c>
      <c r="M120" s="167" t="str">
        <f>IF(J120="","未入力あり","✔")</f>
        <v>✔</v>
      </c>
      <c r="O120" s="227" t="str">
        <f t="shared" si="29"/>
        <v>○</v>
      </c>
      <c r="Q120" s="161"/>
    </row>
    <row r="121" spans="1:17" ht="27" customHeight="1" thickBot="1" x14ac:dyDescent="0.2">
      <c r="A121" s="216"/>
      <c r="B121" s="333"/>
      <c r="C121" s="334" t="s">
        <v>408</v>
      </c>
      <c r="D121" s="848" t="s">
        <v>1135</v>
      </c>
      <c r="E121" s="848"/>
      <c r="F121" s="848"/>
      <c r="G121" s="848"/>
      <c r="H121" s="849"/>
      <c r="I121" s="236" t="s">
        <v>304</v>
      </c>
      <c r="J121" s="3" t="s">
        <v>1241</v>
      </c>
      <c r="K121" s="234" t="s">
        <v>333</v>
      </c>
      <c r="L121" s="226">
        <f t="shared" si="17"/>
        <v>121</v>
      </c>
      <c r="M121" s="167" t="str">
        <f>IF(J121="","未入力あり","✔")</f>
        <v>✔</v>
      </c>
      <c r="O121" s="227" t="str">
        <f t="shared" si="29"/>
        <v>○</v>
      </c>
      <c r="Q121" s="161"/>
    </row>
    <row r="122" spans="1:17" ht="34.5" customHeight="1" thickBot="1" x14ac:dyDescent="0.2">
      <c r="A122" s="216"/>
      <c r="B122" s="333"/>
      <c r="C122" s="840" t="s">
        <v>411</v>
      </c>
      <c r="D122" s="835"/>
      <c r="E122" s="835"/>
      <c r="F122" s="835"/>
      <c r="G122" s="835"/>
      <c r="H122" s="836"/>
      <c r="I122" s="236"/>
      <c r="J122" s="335" t="s">
        <v>412</v>
      </c>
      <c r="K122" s="234"/>
      <c r="L122" s="226">
        <f t="shared" si="17"/>
        <v>122</v>
      </c>
      <c r="Q122" s="161"/>
    </row>
    <row r="123" spans="1:17" ht="19.5" customHeight="1" thickBot="1" x14ac:dyDescent="0.2">
      <c r="A123" s="898" t="s">
        <v>413</v>
      </c>
      <c r="B123" s="899"/>
      <c r="C123" s="899"/>
      <c r="D123" s="899"/>
      <c r="E123" s="899"/>
      <c r="F123" s="899"/>
      <c r="G123" s="899"/>
      <c r="H123" s="899"/>
      <c r="I123" s="336"/>
      <c r="J123" s="337"/>
      <c r="K123" s="338"/>
      <c r="L123" s="226">
        <f t="shared" si="17"/>
        <v>123</v>
      </c>
      <c r="Q123" s="161"/>
    </row>
    <row r="124" spans="1:17" s="166" customFormat="1" ht="28.5" customHeight="1" thickBot="1" x14ac:dyDescent="0.2">
      <c r="A124" s="339"/>
      <c r="B124" s="869" t="s">
        <v>414</v>
      </c>
      <c r="C124" s="838"/>
      <c r="D124" s="838"/>
      <c r="E124" s="838"/>
      <c r="F124" s="838"/>
      <c r="G124" s="838"/>
      <c r="H124" s="839"/>
      <c r="I124" s="236" t="s">
        <v>304</v>
      </c>
      <c r="J124" s="3" t="s">
        <v>1241</v>
      </c>
      <c r="K124" s="234" t="s">
        <v>333</v>
      </c>
      <c r="L124" s="226">
        <f t="shared" si="17"/>
        <v>124</v>
      </c>
      <c r="M124" s="167" t="str">
        <f t="shared" ref="M124:M125" si="30">IF(J124="","未入力あり","✔")</f>
        <v>✔</v>
      </c>
      <c r="N124"/>
      <c r="O124" s="227" t="str">
        <f t="shared" ref="O124:O125" si="31">IF(J124="はい","○",IF(J124="いいえ","×",""))</f>
        <v>○</v>
      </c>
      <c r="P124"/>
      <c r="Q124" s="161"/>
    </row>
    <row r="125" spans="1:17" s="166" customFormat="1" ht="28.5" customHeight="1" thickBot="1" x14ac:dyDescent="0.2">
      <c r="A125" s="339"/>
      <c r="B125" s="340"/>
      <c r="C125" s="833" t="s">
        <v>415</v>
      </c>
      <c r="D125" s="833"/>
      <c r="E125" s="838"/>
      <c r="F125" s="838"/>
      <c r="G125" s="838"/>
      <c r="H125" s="839"/>
      <c r="I125" s="236" t="s">
        <v>304</v>
      </c>
      <c r="J125" s="3" t="s">
        <v>1241</v>
      </c>
      <c r="K125" s="234" t="s">
        <v>333</v>
      </c>
      <c r="L125" s="226">
        <f t="shared" si="17"/>
        <v>125</v>
      </c>
      <c r="M125" s="167" t="str">
        <f t="shared" si="30"/>
        <v>✔</v>
      </c>
      <c r="N125"/>
      <c r="O125" s="227" t="str">
        <f t="shared" si="31"/>
        <v>○</v>
      </c>
      <c r="Q125" s="161"/>
    </row>
    <row r="126" spans="1:17" ht="15" customHeight="1" thickBot="1" x14ac:dyDescent="0.2">
      <c r="A126" s="261"/>
      <c r="B126" s="296"/>
      <c r="C126"/>
      <c r="D126" s="341"/>
      <c r="E126" s="342"/>
      <c r="F126" s="838" t="s">
        <v>416</v>
      </c>
      <c r="G126" s="838"/>
      <c r="H126" s="839"/>
      <c r="I126" s="236" t="s">
        <v>317</v>
      </c>
      <c r="J126" s="4" t="s">
        <v>1241</v>
      </c>
      <c r="K126" s="234" t="s">
        <v>333</v>
      </c>
      <c r="L126" s="226">
        <f t="shared" si="17"/>
        <v>126</v>
      </c>
      <c r="M126" s="167" t="str">
        <f>IF(J126="","未入力あり","✔")</f>
        <v>✔</v>
      </c>
      <c r="Q126" s="161"/>
    </row>
    <row r="127" spans="1:17" ht="15" customHeight="1" thickBot="1" x14ac:dyDescent="0.2">
      <c r="A127" s="261"/>
      <c r="B127" s="296"/>
      <c r="C127" s="343"/>
      <c r="D127" s="344"/>
      <c r="E127" s="297"/>
      <c r="F127" s="922" t="s">
        <v>417</v>
      </c>
      <c r="G127" s="922"/>
      <c r="H127" s="923"/>
      <c r="I127" s="236" t="s">
        <v>317</v>
      </c>
      <c r="J127" s="4" t="s">
        <v>1241</v>
      </c>
      <c r="K127" s="234" t="s">
        <v>333</v>
      </c>
      <c r="L127" s="226">
        <f t="shared" si="17"/>
        <v>127</v>
      </c>
      <c r="M127" s="167" t="str">
        <f t="shared" ref="M127:M130" si="32">IF(J127="","未入力あり","✔")</f>
        <v>✔</v>
      </c>
      <c r="Q127" s="161"/>
    </row>
    <row r="128" spans="1:17" s="166" customFormat="1" ht="24" customHeight="1" thickBot="1" x14ac:dyDescent="0.2">
      <c r="A128" s="339"/>
      <c r="B128" s="847" t="s">
        <v>1114</v>
      </c>
      <c r="C128" s="848"/>
      <c r="D128" s="848"/>
      <c r="E128" s="848"/>
      <c r="F128" s="848"/>
      <c r="G128" s="848"/>
      <c r="H128" s="849"/>
      <c r="I128" s="236" t="s">
        <v>304</v>
      </c>
      <c r="J128" s="3" t="s">
        <v>1241</v>
      </c>
      <c r="K128" s="234" t="s">
        <v>333</v>
      </c>
      <c r="L128" s="226">
        <f t="shared" si="17"/>
        <v>128</v>
      </c>
      <c r="M128" s="167" t="str">
        <f t="shared" si="32"/>
        <v>✔</v>
      </c>
      <c r="O128" s="227" t="str">
        <f>IF(I128="A",IF(J128="はい","○",IF(J128="いいえ","×","")),"")</f>
        <v>○</v>
      </c>
      <c r="Q128" s="161"/>
    </row>
    <row r="129" spans="1:17" s="166" customFormat="1" ht="27" customHeight="1" thickBot="1" x14ac:dyDescent="0.2">
      <c r="A129" s="339"/>
      <c r="B129" s="832" t="s">
        <v>418</v>
      </c>
      <c r="C129" s="838"/>
      <c r="D129" s="838"/>
      <c r="E129" s="838"/>
      <c r="F129" s="838"/>
      <c r="G129" s="838"/>
      <c r="H129" s="839"/>
      <c r="I129" s="236" t="s">
        <v>304</v>
      </c>
      <c r="J129" s="3" t="s">
        <v>1241</v>
      </c>
      <c r="K129" s="234" t="s">
        <v>333</v>
      </c>
      <c r="L129" s="226">
        <f t="shared" si="17"/>
        <v>129</v>
      </c>
      <c r="M129" s="167" t="str">
        <f t="shared" si="32"/>
        <v>✔</v>
      </c>
      <c r="O129" s="227" t="str">
        <f>IF(I129="A",IF(J129="はい","○",IF(J129="いいえ","×","")),"")</f>
        <v>○</v>
      </c>
      <c r="Q129" s="161"/>
    </row>
    <row r="130" spans="1:17" s="166" customFormat="1" ht="15" thickBot="1" x14ac:dyDescent="0.2">
      <c r="A130" s="339"/>
      <c r="B130" s="345"/>
      <c r="C130" s="346" t="s">
        <v>419</v>
      </c>
      <c r="D130" s="347"/>
      <c r="E130" s="347"/>
      <c r="F130" s="347"/>
      <c r="G130" s="347"/>
      <c r="H130" s="348"/>
      <c r="I130" s="236" t="s">
        <v>340</v>
      </c>
      <c r="J130" s="3" t="s">
        <v>1241</v>
      </c>
      <c r="K130" s="234" t="s">
        <v>333</v>
      </c>
      <c r="L130" s="226">
        <f t="shared" si="17"/>
        <v>130</v>
      </c>
      <c r="M130" s="167" t="str">
        <f t="shared" si="32"/>
        <v>✔</v>
      </c>
      <c r="Q130" s="161"/>
    </row>
    <row r="131" spans="1:17" ht="27" customHeight="1" thickBot="1" x14ac:dyDescent="0.2">
      <c r="A131" s="216"/>
      <c r="B131" s="847" t="s">
        <v>1115</v>
      </c>
      <c r="C131" s="848"/>
      <c r="D131" s="848"/>
      <c r="E131" s="848"/>
      <c r="F131" s="848"/>
      <c r="G131" s="848"/>
      <c r="H131" s="849"/>
      <c r="I131" s="236" t="s">
        <v>304</v>
      </c>
      <c r="J131" s="3" t="s">
        <v>1241</v>
      </c>
      <c r="K131" s="234" t="s">
        <v>333</v>
      </c>
      <c r="L131" s="226">
        <f t="shared" si="17"/>
        <v>131</v>
      </c>
      <c r="M131" s="167" t="str">
        <f>IF(J131="","未入力あり","✔")</f>
        <v>✔</v>
      </c>
      <c r="O131" s="227" t="str">
        <f>IF(I131="A",IF(J131="はい","○",IF(J131="いいえ","×","")),"")</f>
        <v>○</v>
      </c>
      <c r="Q131" s="161"/>
    </row>
    <row r="132" spans="1:17" ht="15" customHeight="1" x14ac:dyDescent="0.15">
      <c r="A132" s="216"/>
      <c r="B132" s="241"/>
      <c r="C132" s="840" t="s">
        <v>420</v>
      </c>
      <c r="D132" s="835"/>
      <c r="E132" s="835"/>
      <c r="F132" s="835"/>
      <c r="G132" s="835"/>
      <c r="H132" s="836"/>
      <c r="I132" s="236"/>
      <c r="J132" s="118" t="s">
        <v>421</v>
      </c>
      <c r="K132" s="237"/>
      <c r="L132" s="226">
        <f t="shared" si="17"/>
        <v>132</v>
      </c>
      <c r="Q132" s="161"/>
    </row>
    <row r="133" spans="1:17" ht="19.5" customHeight="1" x14ac:dyDescent="0.15">
      <c r="A133" s="902" t="s">
        <v>422</v>
      </c>
      <c r="B133" s="899"/>
      <c r="C133" s="899"/>
      <c r="D133" s="899"/>
      <c r="E133" s="899"/>
      <c r="F133" s="899"/>
      <c r="G133" s="899"/>
      <c r="H133" s="899"/>
      <c r="I133" s="349"/>
      <c r="J133" s="337"/>
      <c r="K133" s="338"/>
      <c r="L133" s="226">
        <f t="shared" si="17"/>
        <v>133</v>
      </c>
      <c r="Q133" s="161"/>
    </row>
    <row r="134" spans="1:17" ht="19.5" customHeight="1" thickBot="1" x14ac:dyDescent="0.2">
      <c r="A134" s="216"/>
      <c r="B134" s="213" t="s">
        <v>423</v>
      </c>
      <c r="C134" s="214"/>
      <c r="D134" s="214"/>
      <c r="E134" s="214"/>
      <c r="F134" s="214"/>
      <c r="G134" s="214"/>
      <c r="H134" s="214"/>
      <c r="I134" s="270"/>
      <c r="J134" s="271"/>
      <c r="K134" s="272"/>
      <c r="L134" s="226">
        <f t="shared" ref="L134:L209" si="33">+ROW()</f>
        <v>134</v>
      </c>
      <c r="Q134" s="161"/>
    </row>
    <row r="135" spans="1:17" ht="27.75" customHeight="1" thickBot="1" x14ac:dyDescent="0.2">
      <c r="A135" s="216"/>
      <c r="B135" s="222"/>
      <c r="C135" s="837" t="s">
        <v>424</v>
      </c>
      <c r="D135" s="837"/>
      <c r="E135" s="837"/>
      <c r="F135" s="837"/>
      <c r="G135" s="837"/>
      <c r="H135" s="850"/>
      <c r="I135" s="350" t="s">
        <v>304</v>
      </c>
      <c r="J135" s="3" t="s">
        <v>1241</v>
      </c>
      <c r="K135" s="234" t="s">
        <v>305</v>
      </c>
      <c r="L135" s="226">
        <f t="shared" si="33"/>
        <v>135</v>
      </c>
      <c r="M135" s="167" t="str">
        <f>IF(J135="","未入力あり","✔")</f>
        <v>✔</v>
      </c>
      <c r="O135" s="227" t="str">
        <f t="shared" ref="O135:O138" si="34">IF(I135="A",IF(J135="はい","○",IF(J135="いいえ","×","")),"")</f>
        <v>○</v>
      </c>
      <c r="Q135" s="161"/>
    </row>
    <row r="136" spans="1:17" ht="31.5" customHeight="1" thickBot="1" x14ac:dyDescent="0.2">
      <c r="A136" s="216"/>
      <c r="B136" s="222"/>
      <c r="C136" s="837" t="s">
        <v>425</v>
      </c>
      <c r="D136" s="837"/>
      <c r="E136" s="837"/>
      <c r="F136" s="837"/>
      <c r="G136" s="837"/>
      <c r="H136" s="850"/>
      <c r="I136" s="350" t="s">
        <v>304</v>
      </c>
      <c r="J136" s="3" t="s">
        <v>1241</v>
      </c>
      <c r="K136" s="234" t="s">
        <v>305</v>
      </c>
      <c r="L136" s="226">
        <f t="shared" si="33"/>
        <v>136</v>
      </c>
      <c r="M136" s="167" t="str">
        <f t="shared" ref="M136:M138" si="35">IF(J136="","未入力あり","✔")</f>
        <v>✔</v>
      </c>
      <c r="O136" s="227" t="str">
        <f t="shared" si="34"/>
        <v>○</v>
      </c>
      <c r="Q136" s="161"/>
    </row>
    <row r="137" spans="1:17" ht="41.25" customHeight="1" thickBot="1" x14ac:dyDescent="0.2">
      <c r="A137" s="216"/>
      <c r="B137" s="222"/>
      <c r="C137" s="837" t="s">
        <v>426</v>
      </c>
      <c r="D137" s="837"/>
      <c r="E137" s="837"/>
      <c r="F137" s="837"/>
      <c r="G137" s="837"/>
      <c r="H137" s="850"/>
      <c r="I137" s="350" t="s">
        <v>304</v>
      </c>
      <c r="J137" s="3" t="s">
        <v>1241</v>
      </c>
      <c r="K137" s="234" t="s">
        <v>305</v>
      </c>
      <c r="L137" s="226">
        <f t="shared" si="33"/>
        <v>137</v>
      </c>
      <c r="M137" s="167" t="str">
        <f t="shared" si="35"/>
        <v>✔</v>
      </c>
      <c r="O137" s="227" t="str">
        <f t="shared" si="34"/>
        <v>○</v>
      </c>
      <c r="Q137" s="161"/>
    </row>
    <row r="138" spans="1:17" ht="14.25" thickBot="1" x14ac:dyDescent="0.2">
      <c r="A138" s="216"/>
      <c r="B138" s="222"/>
      <c r="C138" s="837" t="s">
        <v>427</v>
      </c>
      <c r="D138" s="837"/>
      <c r="E138" s="837"/>
      <c r="F138" s="837"/>
      <c r="G138" s="837"/>
      <c r="H138" s="850"/>
      <c r="I138" s="350" t="s">
        <v>304</v>
      </c>
      <c r="J138" s="3" t="s">
        <v>1241</v>
      </c>
      <c r="K138" s="351" t="s">
        <v>305</v>
      </c>
      <c r="L138" s="226">
        <f t="shared" si="33"/>
        <v>138</v>
      </c>
      <c r="M138" s="167" t="str">
        <f t="shared" si="35"/>
        <v>✔</v>
      </c>
      <c r="O138" s="227" t="str">
        <f t="shared" si="34"/>
        <v>○</v>
      </c>
      <c r="Q138" s="161"/>
    </row>
    <row r="139" spans="1:17" ht="27" customHeight="1" thickBot="1" x14ac:dyDescent="0.2">
      <c r="A139" s="216"/>
      <c r="B139" s="284"/>
      <c r="C139" s="284"/>
      <c r="D139" s="851" t="s">
        <v>428</v>
      </c>
      <c r="E139" s="852"/>
      <c r="F139" s="852"/>
      <c r="G139" s="852"/>
      <c r="H139" s="853"/>
      <c r="I139" s="236" t="s">
        <v>317</v>
      </c>
      <c r="J139" s="806" t="s">
        <v>1400</v>
      </c>
      <c r="K139" s="808"/>
      <c r="L139" s="226">
        <f t="shared" si="33"/>
        <v>139</v>
      </c>
      <c r="Q139" s="161"/>
    </row>
    <row r="140" spans="1:17" ht="15" customHeight="1" x14ac:dyDescent="0.15">
      <c r="A140" s="216"/>
      <c r="B140" s="284"/>
      <c r="C140" s="284"/>
      <c r="D140" s="840" t="s">
        <v>429</v>
      </c>
      <c r="E140" s="835"/>
      <c r="F140" s="835"/>
      <c r="G140" s="835"/>
      <c r="H140" s="836"/>
      <c r="I140" s="236"/>
      <c r="J140" s="118" t="s">
        <v>430</v>
      </c>
      <c r="K140" s="237"/>
      <c r="L140" s="226">
        <f t="shared" si="33"/>
        <v>140</v>
      </c>
      <c r="Q140" s="161"/>
    </row>
    <row r="141" spans="1:17" ht="15" customHeight="1" thickBot="1" x14ac:dyDescent="0.2">
      <c r="A141" s="216"/>
      <c r="B141" s="284"/>
      <c r="C141" s="284"/>
      <c r="D141" s="840" t="s">
        <v>431</v>
      </c>
      <c r="E141" s="835"/>
      <c r="F141" s="835"/>
      <c r="G141" s="835"/>
      <c r="H141" s="836"/>
      <c r="I141" s="236"/>
      <c r="J141" s="118" t="s">
        <v>432</v>
      </c>
      <c r="K141" s="237"/>
      <c r="L141" s="226">
        <f t="shared" si="33"/>
        <v>141</v>
      </c>
      <c r="Q141" s="161"/>
    </row>
    <row r="142" spans="1:17" ht="40.5" customHeight="1" thickBot="1" x14ac:dyDescent="0.2">
      <c r="A142" s="216"/>
      <c r="B142" s="284"/>
      <c r="C142" s="243" t="s">
        <v>433</v>
      </c>
      <c r="D142" s="848" t="s">
        <v>434</v>
      </c>
      <c r="E142" s="848"/>
      <c r="F142" s="848"/>
      <c r="G142" s="848"/>
      <c r="H142" s="849"/>
      <c r="I142" s="236" t="s">
        <v>435</v>
      </c>
      <c r="J142" s="3" t="s">
        <v>1241</v>
      </c>
      <c r="K142" s="237" t="s">
        <v>305</v>
      </c>
      <c r="L142" s="226">
        <f t="shared" si="33"/>
        <v>142</v>
      </c>
      <c r="M142" s="167" t="str">
        <f>IF(J142="","未入力あり","✔")</f>
        <v>✔</v>
      </c>
      <c r="O142" s="227" t="str">
        <f t="shared" ref="O142:O143" si="36">IF(I142="A",IF(J142="はい","○",IF(J142="いいえ","×","")),"")</f>
        <v>○</v>
      </c>
      <c r="Q142" s="161"/>
    </row>
    <row r="143" spans="1:17" ht="14.25" thickBot="1" x14ac:dyDescent="0.2">
      <c r="A143" s="216"/>
      <c r="B143" s="284"/>
      <c r="C143" s="244"/>
      <c r="D143" s="847" t="s">
        <v>436</v>
      </c>
      <c r="E143" s="848"/>
      <c r="F143" s="848"/>
      <c r="G143" s="848"/>
      <c r="H143" s="849"/>
      <c r="I143" s="236" t="s">
        <v>435</v>
      </c>
      <c r="J143" s="3" t="s">
        <v>1241</v>
      </c>
      <c r="K143" s="237" t="s">
        <v>305</v>
      </c>
      <c r="L143" s="226">
        <f t="shared" si="33"/>
        <v>143</v>
      </c>
      <c r="M143" s="167" t="str">
        <f>IF(J143="","未入力あり","✔")</f>
        <v>✔</v>
      </c>
      <c r="O143" s="227" t="str">
        <f t="shared" si="36"/>
        <v>○</v>
      </c>
      <c r="Q143" s="161"/>
    </row>
    <row r="144" spans="1:17" ht="14.25" thickBot="1" x14ac:dyDescent="0.2">
      <c r="A144" s="216"/>
      <c r="B144" s="284"/>
      <c r="C144" s="244"/>
      <c r="D144" s="352"/>
      <c r="E144" s="353"/>
      <c r="F144" s="353"/>
      <c r="G144" s="353"/>
      <c r="H144" s="321" t="s">
        <v>437</v>
      </c>
      <c r="I144" s="236" t="s">
        <v>317</v>
      </c>
      <c r="J144" s="14">
        <v>1</v>
      </c>
      <c r="K144" s="237" t="s">
        <v>281</v>
      </c>
      <c r="L144" s="226">
        <f t="shared" si="33"/>
        <v>144</v>
      </c>
      <c r="M144" s="167" t="str">
        <f t="shared" ref="M144:M146" si="37">IF(J144="","未入力あり","✔")</f>
        <v>✔</v>
      </c>
      <c r="Q144" s="161"/>
    </row>
    <row r="145" spans="1:17" ht="14.25" thickBot="1" x14ac:dyDescent="0.2">
      <c r="A145" s="216"/>
      <c r="B145" s="284"/>
      <c r="C145" s="244"/>
      <c r="D145" s="352"/>
      <c r="E145" s="353"/>
      <c r="F145" s="353"/>
      <c r="G145" s="353"/>
      <c r="H145" s="321" t="s">
        <v>438</v>
      </c>
      <c r="I145" s="236" t="s">
        <v>317</v>
      </c>
      <c r="J145" s="14">
        <v>0</v>
      </c>
      <c r="K145" s="237" t="s">
        <v>281</v>
      </c>
      <c r="L145" s="226">
        <f t="shared" si="33"/>
        <v>145</v>
      </c>
      <c r="M145" s="167" t="str">
        <f t="shared" si="37"/>
        <v>✔</v>
      </c>
      <c r="Q145" s="161"/>
    </row>
    <row r="146" spans="1:17" ht="14.25" thickBot="1" x14ac:dyDescent="0.2">
      <c r="A146" s="216"/>
      <c r="B146" s="284"/>
      <c r="C146" s="332"/>
      <c r="D146" s="354"/>
      <c r="E146" s="353"/>
      <c r="F146" s="353"/>
      <c r="G146" s="353"/>
      <c r="H146" s="321" t="s">
        <v>439</v>
      </c>
      <c r="I146" s="236" t="s">
        <v>317</v>
      </c>
      <c r="J146" s="14">
        <v>0</v>
      </c>
      <c r="K146" s="237" t="s">
        <v>281</v>
      </c>
      <c r="L146" s="226">
        <f t="shared" si="33"/>
        <v>146</v>
      </c>
      <c r="M146" s="167" t="str">
        <f t="shared" si="37"/>
        <v>✔</v>
      </c>
      <c r="Q146" s="161"/>
    </row>
    <row r="147" spans="1:17" ht="27" customHeight="1" thickBot="1" x14ac:dyDescent="0.2">
      <c r="A147" s="216"/>
      <c r="B147" s="284"/>
      <c r="C147" s="334" t="s">
        <v>404</v>
      </c>
      <c r="D147" s="835" t="s">
        <v>1124</v>
      </c>
      <c r="E147" s="835"/>
      <c r="F147" s="835"/>
      <c r="G147" s="835"/>
      <c r="H147" s="836"/>
      <c r="I147" s="236" t="s">
        <v>304</v>
      </c>
      <c r="J147" s="3" t="s">
        <v>1241</v>
      </c>
      <c r="K147" s="237" t="s">
        <v>305</v>
      </c>
      <c r="L147" s="226">
        <f t="shared" si="33"/>
        <v>147</v>
      </c>
      <c r="M147" s="167" t="str">
        <f>IF(J147="","未入力あり","✔")</f>
        <v>✔</v>
      </c>
      <c r="O147" s="227" t="str">
        <f t="shared" ref="O147:O148" si="38">IF(I147="A",IF(J147="はい","○",IF(J147="いいえ","×","")),"")</f>
        <v>○</v>
      </c>
      <c r="Q147" s="161"/>
    </row>
    <row r="148" spans="1:17" ht="27" customHeight="1" thickBot="1" x14ac:dyDescent="0.2">
      <c r="A148" s="216"/>
      <c r="B148" s="284"/>
      <c r="C148" s="243" t="s">
        <v>408</v>
      </c>
      <c r="D148" s="841" t="s">
        <v>440</v>
      </c>
      <c r="E148" s="841"/>
      <c r="F148" s="841"/>
      <c r="G148" s="841"/>
      <c r="H148" s="842"/>
      <c r="I148" s="236" t="s">
        <v>435</v>
      </c>
      <c r="J148" s="3" t="s">
        <v>1241</v>
      </c>
      <c r="K148" s="237" t="s">
        <v>305</v>
      </c>
      <c r="L148" s="226">
        <f t="shared" si="33"/>
        <v>148</v>
      </c>
      <c r="M148" s="167" t="str">
        <f>IF(J148="","未入力あり","✔")</f>
        <v>✔</v>
      </c>
      <c r="O148" s="227" t="str">
        <f t="shared" si="38"/>
        <v>○</v>
      </c>
      <c r="Q148" s="161"/>
    </row>
    <row r="149" spans="1:17" ht="15" customHeight="1" thickBot="1" x14ac:dyDescent="0.2">
      <c r="A149" s="216"/>
      <c r="B149" s="284"/>
      <c r="C149" s="235"/>
      <c r="D149" s="245"/>
      <c r="E149" s="840" t="s">
        <v>441</v>
      </c>
      <c r="F149" s="835"/>
      <c r="G149" s="835"/>
      <c r="H149" s="836"/>
      <c r="I149" s="236" t="s">
        <v>442</v>
      </c>
      <c r="J149" s="3" t="s">
        <v>1241</v>
      </c>
      <c r="K149" s="237" t="s">
        <v>305</v>
      </c>
      <c r="L149" s="226">
        <f t="shared" si="33"/>
        <v>149</v>
      </c>
      <c r="M149" s="167" t="str">
        <f t="shared" ref="M149" si="39">IF(J149="","未入力あり","✔")</f>
        <v>✔</v>
      </c>
      <c r="Q149" s="161"/>
    </row>
    <row r="150" spans="1:17" ht="15" customHeight="1" thickBot="1" x14ac:dyDescent="0.2">
      <c r="A150" s="330"/>
      <c r="B150" s="355"/>
      <c r="C150" s="356" t="s">
        <v>443</v>
      </c>
      <c r="D150" s="884" t="s">
        <v>444</v>
      </c>
      <c r="E150" s="885"/>
      <c r="F150" s="885"/>
      <c r="G150" s="885"/>
      <c r="H150" s="886"/>
      <c r="I150" s="236" t="s">
        <v>304</v>
      </c>
      <c r="J150" s="3" t="s">
        <v>1241</v>
      </c>
      <c r="K150" s="234" t="s">
        <v>333</v>
      </c>
      <c r="L150" s="226">
        <f t="shared" si="33"/>
        <v>150</v>
      </c>
      <c r="M150" s="167" t="str">
        <f>IF(J150="","未入力あり","✔")</f>
        <v>✔</v>
      </c>
      <c r="O150" s="227" t="str">
        <f t="shared" ref="O150:O151" si="40">IF(I150="A",IF(J150="はい","○",IF(J150="いいえ","×","")),"")</f>
        <v>○</v>
      </c>
      <c r="Q150" s="161"/>
    </row>
    <row r="151" spans="1:17" ht="15" customHeight="1" thickBot="1" x14ac:dyDescent="0.2">
      <c r="A151" s="330"/>
      <c r="B151" s="355"/>
      <c r="C151" s="356"/>
      <c r="D151" s="887" t="s">
        <v>445</v>
      </c>
      <c r="E151" s="888"/>
      <c r="F151" s="888"/>
      <c r="G151" s="888"/>
      <c r="H151" s="889"/>
      <c r="I151" s="236" t="s">
        <v>304</v>
      </c>
      <c r="J151" s="3" t="s">
        <v>1241</v>
      </c>
      <c r="K151" s="234" t="s">
        <v>333</v>
      </c>
      <c r="L151" s="226">
        <f t="shared" si="33"/>
        <v>151</v>
      </c>
      <c r="M151" s="167" t="str">
        <f t="shared" ref="M151:M152" si="41">IF(J151="","未入力あり","✔")</f>
        <v>✔</v>
      </c>
      <c r="O151" s="227" t="str">
        <f t="shared" si="40"/>
        <v>○</v>
      </c>
      <c r="Q151" s="161"/>
    </row>
    <row r="152" spans="1:17" ht="15" customHeight="1" thickBot="1" x14ac:dyDescent="0.2">
      <c r="A152" s="330"/>
      <c r="B152" s="355"/>
      <c r="C152" s="356"/>
      <c r="D152" s="854" t="s">
        <v>446</v>
      </c>
      <c r="E152" s="855"/>
      <c r="F152" s="855"/>
      <c r="G152" s="855"/>
      <c r="H152" s="856"/>
      <c r="I152" s="236" t="s">
        <v>340</v>
      </c>
      <c r="J152" s="3" t="s">
        <v>1241</v>
      </c>
      <c r="K152" s="234" t="s">
        <v>333</v>
      </c>
      <c r="L152" s="226">
        <f t="shared" si="33"/>
        <v>152</v>
      </c>
      <c r="M152" s="167" t="str">
        <f t="shared" si="41"/>
        <v>✔</v>
      </c>
      <c r="Q152" s="161"/>
    </row>
    <row r="153" spans="1:17" ht="15" customHeight="1" thickBot="1" x14ac:dyDescent="0.2">
      <c r="A153" s="261"/>
      <c r="B153" s="355"/>
      <c r="C153" s="356"/>
      <c r="D153" s="355"/>
      <c r="E153" s="357"/>
      <c r="F153" s="844" t="s">
        <v>447</v>
      </c>
      <c r="G153" s="845"/>
      <c r="H153" s="846"/>
      <c r="I153" s="236"/>
      <c r="J153" s="233" t="s">
        <v>448</v>
      </c>
      <c r="K153" s="234"/>
      <c r="L153" s="226">
        <f t="shared" si="33"/>
        <v>153</v>
      </c>
      <c r="Q153" s="161"/>
    </row>
    <row r="154" spans="1:17" ht="14.25" customHeight="1" thickBot="1" x14ac:dyDescent="0.2">
      <c r="A154" s="261"/>
      <c r="B154" s="355"/>
      <c r="C154" s="358"/>
      <c r="D154" s="355"/>
      <c r="E154" s="357"/>
      <c r="F154" s="857" t="s">
        <v>1136</v>
      </c>
      <c r="G154" s="858"/>
      <c r="H154" s="859"/>
      <c r="I154" s="236" t="s">
        <v>317</v>
      </c>
      <c r="J154" s="14">
        <v>1</v>
      </c>
      <c r="K154" s="234" t="s">
        <v>318</v>
      </c>
      <c r="L154" s="226">
        <f t="shared" si="33"/>
        <v>154</v>
      </c>
      <c r="M154" s="167" t="str">
        <f t="shared" ref="M154:M156" si="42">IF(J154="","未入力あり","✔")</f>
        <v>✔</v>
      </c>
      <c r="Q154" s="161"/>
    </row>
    <row r="155" spans="1:17" ht="14.25" customHeight="1" thickBot="1" x14ac:dyDescent="0.2">
      <c r="A155" s="261"/>
      <c r="B155" s="355"/>
      <c r="C155" s="359" t="s">
        <v>449</v>
      </c>
      <c r="D155" s="876" t="s">
        <v>450</v>
      </c>
      <c r="E155" s="876"/>
      <c r="F155" s="876"/>
      <c r="G155" s="876"/>
      <c r="H155" s="877"/>
      <c r="I155" s="236" t="s">
        <v>304</v>
      </c>
      <c r="J155" s="3" t="s">
        <v>1241</v>
      </c>
      <c r="K155" s="234" t="s">
        <v>333</v>
      </c>
      <c r="L155" s="226">
        <f t="shared" si="33"/>
        <v>155</v>
      </c>
      <c r="M155" s="167" t="str">
        <f t="shared" si="42"/>
        <v>✔</v>
      </c>
      <c r="O155" s="227" t="str">
        <f t="shared" ref="O155:O156" si="43">IF(I155="A",IF(J155="はい","○",IF(J155="いいえ","×","")),"")</f>
        <v>○</v>
      </c>
      <c r="Q155" s="161"/>
    </row>
    <row r="156" spans="1:17" ht="15" customHeight="1" thickBot="1" x14ac:dyDescent="0.2">
      <c r="A156" s="216"/>
      <c r="B156" s="360"/>
      <c r="C156" s="297"/>
      <c r="D156" s="844" t="s">
        <v>451</v>
      </c>
      <c r="E156" s="845"/>
      <c r="F156" s="845"/>
      <c r="G156" s="845"/>
      <c r="H156" s="846"/>
      <c r="I156" s="236" t="s">
        <v>304</v>
      </c>
      <c r="J156" s="3" t="s">
        <v>1241</v>
      </c>
      <c r="K156" s="234" t="s">
        <v>333</v>
      </c>
      <c r="L156" s="226">
        <f t="shared" si="33"/>
        <v>156</v>
      </c>
      <c r="M156" s="167" t="str">
        <f t="shared" si="42"/>
        <v>✔</v>
      </c>
      <c r="O156" s="227" t="str">
        <f t="shared" si="43"/>
        <v>○</v>
      </c>
      <c r="Q156" s="161"/>
    </row>
    <row r="157" spans="1:17" ht="42" customHeight="1" thickBot="1" x14ac:dyDescent="0.2">
      <c r="A157" s="216"/>
      <c r="B157" s="284"/>
      <c r="C157" s="843" t="s">
        <v>452</v>
      </c>
      <c r="D157" s="835"/>
      <c r="E157" s="835"/>
      <c r="F157" s="835"/>
      <c r="G157" s="835"/>
      <c r="H157" s="836"/>
      <c r="I157" s="135"/>
      <c r="J157" s="361"/>
      <c r="K157" s="191"/>
      <c r="L157" s="226">
        <f t="shared" si="33"/>
        <v>157</v>
      </c>
      <c r="P157" s="192"/>
      <c r="Q157" s="362"/>
    </row>
    <row r="158" spans="1:17" ht="25.5" customHeight="1" thickBot="1" x14ac:dyDescent="0.2">
      <c r="A158" s="216"/>
      <c r="B158" s="284"/>
      <c r="C158" s="222"/>
      <c r="D158" s="223" t="s">
        <v>302</v>
      </c>
      <c r="E158" s="837" t="s">
        <v>453</v>
      </c>
      <c r="F158" s="837"/>
      <c r="G158" s="837"/>
      <c r="H158" s="850"/>
      <c r="I158" s="236" t="s">
        <v>435</v>
      </c>
      <c r="J158" s="3" t="s">
        <v>1241</v>
      </c>
      <c r="K158" s="237" t="s">
        <v>305</v>
      </c>
      <c r="L158" s="226">
        <f t="shared" si="33"/>
        <v>158</v>
      </c>
      <c r="M158" s="167" t="str">
        <f>IF(J158="","未入力あり","✔")</f>
        <v>✔</v>
      </c>
      <c r="O158" s="227" t="str">
        <f>IF(I158="A",IF(J158="はい","○",IF(J158="いいえ","×","")),"")</f>
        <v>○</v>
      </c>
      <c r="Q158" s="363"/>
    </row>
    <row r="159" spans="1:17" ht="15" customHeight="1" thickBot="1" x14ac:dyDescent="0.2">
      <c r="A159" s="216"/>
      <c r="B159" s="284"/>
      <c r="C159" s="222"/>
      <c r="D159" s="241"/>
      <c r="E159" s="364"/>
      <c r="F159" s="829" t="s">
        <v>1137</v>
      </c>
      <c r="G159" s="830"/>
      <c r="H159" s="831"/>
      <c r="I159" s="236" t="s">
        <v>317</v>
      </c>
      <c r="J159" s="14">
        <v>141</v>
      </c>
      <c r="K159" s="237" t="s">
        <v>454</v>
      </c>
      <c r="L159" s="226">
        <f t="shared" si="33"/>
        <v>159</v>
      </c>
      <c r="M159" s="167" t="str">
        <f t="shared" ref="M159" si="44">IF(J159="","未入力あり","✔")</f>
        <v>✔</v>
      </c>
      <c r="Q159" s="161"/>
    </row>
    <row r="160" spans="1:17" ht="15" customHeight="1" thickBot="1" x14ac:dyDescent="0.2">
      <c r="A160" s="216"/>
      <c r="B160" s="284"/>
      <c r="C160" s="222"/>
      <c r="D160" s="241"/>
      <c r="E160" s="364"/>
      <c r="F160" s="829" t="s">
        <v>1138</v>
      </c>
      <c r="G160" s="830"/>
      <c r="H160" s="831"/>
      <c r="I160" s="236" t="s">
        <v>317</v>
      </c>
      <c r="J160" s="14">
        <v>141</v>
      </c>
      <c r="K160" s="237" t="s">
        <v>454</v>
      </c>
      <c r="L160" s="226">
        <f t="shared" si="33"/>
        <v>160</v>
      </c>
      <c r="M160" s="167" t="str">
        <f t="shared" ref="M160" si="45">IF(J160="","未入力あり","✔")</f>
        <v>✔</v>
      </c>
      <c r="Q160" s="161"/>
    </row>
    <row r="161" spans="1:17" ht="27" customHeight="1" thickBot="1" x14ac:dyDescent="0.2">
      <c r="A161" s="216"/>
      <c r="B161" s="284"/>
      <c r="C161" s="222"/>
      <c r="D161" s="223" t="s">
        <v>307</v>
      </c>
      <c r="E161" s="841" t="s">
        <v>1116</v>
      </c>
      <c r="F161" s="841"/>
      <c r="G161" s="848"/>
      <c r="H161" s="849"/>
      <c r="I161" s="236" t="s">
        <v>435</v>
      </c>
      <c r="J161" s="3" t="s">
        <v>1241</v>
      </c>
      <c r="K161" s="237" t="s">
        <v>305</v>
      </c>
      <c r="L161" s="226">
        <f t="shared" si="33"/>
        <v>161</v>
      </c>
      <c r="M161" s="167" t="str">
        <f>IF(J161="","未入力あり","✔")</f>
        <v>✔</v>
      </c>
      <c r="O161" s="227" t="str">
        <f>IF(I161="A",IF(J161="はい","○",IF(J161="いいえ","×","")),"")</f>
        <v>○</v>
      </c>
      <c r="Q161" s="161"/>
    </row>
    <row r="162" spans="1:17" ht="15" customHeight="1" thickBot="1" x14ac:dyDescent="0.2">
      <c r="A162" s="216"/>
      <c r="B162" s="284"/>
      <c r="C162" s="222"/>
      <c r="D162" s="241"/>
      <c r="E162" s="365"/>
      <c r="F162" s="829" t="s">
        <v>1139</v>
      </c>
      <c r="G162" s="830"/>
      <c r="H162" s="831"/>
      <c r="I162" s="236" t="s">
        <v>317</v>
      </c>
      <c r="J162" s="14">
        <v>11</v>
      </c>
      <c r="K162" s="237" t="s">
        <v>454</v>
      </c>
      <c r="L162" s="226">
        <f t="shared" si="33"/>
        <v>162</v>
      </c>
      <c r="M162" s="167" t="str">
        <f t="shared" ref="M162:M163" si="46">IF(J162="","未入力あり","✔")</f>
        <v>✔</v>
      </c>
      <c r="Q162" s="161"/>
    </row>
    <row r="163" spans="1:17" ht="15" customHeight="1" thickBot="1" x14ac:dyDescent="0.2">
      <c r="A163" s="216"/>
      <c r="B163" s="284"/>
      <c r="C163" s="222"/>
      <c r="D163" s="241"/>
      <c r="E163" s="364"/>
      <c r="F163" s="829" t="s">
        <v>1140</v>
      </c>
      <c r="G163" s="830"/>
      <c r="H163" s="831"/>
      <c r="I163" s="236" t="s">
        <v>317</v>
      </c>
      <c r="J163" s="14">
        <v>11</v>
      </c>
      <c r="K163" s="237" t="s">
        <v>454</v>
      </c>
      <c r="L163" s="226">
        <f t="shared" si="33"/>
        <v>163</v>
      </c>
      <c r="M163" s="167" t="str">
        <f t="shared" si="46"/>
        <v>✔</v>
      </c>
      <c r="Q163" s="161"/>
    </row>
    <row r="164" spans="1:17" ht="15" customHeight="1" thickBot="1" x14ac:dyDescent="0.2">
      <c r="A164" s="216"/>
      <c r="B164" s="284"/>
      <c r="C164" s="222"/>
      <c r="D164" s="223" t="s">
        <v>319</v>
      </c>
      <c r="E164" s="841" t="s">
        <v>455</v>
      </c>
      <c r="F164" s="841"/>
      <c r="G164" s="848"/>
      <c r="H164" s="849"/>
      <c r="I164" s="236" t="s">
        <v>435</v>
      </c>
      <c r="J164" s="3" t="s">
        <v>1241</v>
      </c>
      <c r="K164" s="237" t="s">
        <v>305</v>
      </c>
      <c r="L164" s="226">
        <f t="shared" si="33"/>
        <v>164</v>
      </c>
      <c r="M164" s="167" t="str">
        <f>IF(J164="","未入力あり","✔")</f>
        <v>✔</v>
      </c>
      <c r="O164" s="227" t="str">
        <f>IF(I164="A",IF(J164="はい","○",IF(J164="いいえ","×","")),"")</f>
        <v>○</v>
      </c>
      <c r="Q164" s="161"/>
    </row>
    <row r="165" spans="1:17" ht="15" customHeight="1" thickBot="1" x14ac:dyDescent="0.2">
      <c r="A165" s="216"/>
      <c r="B165" s="284"/>
      <c r="C165" s="222"/>
      <c r="D165" s="241"/>
      <c r="E165" s="365"/>
      <c r="F165" s="829" t="s">
        <v>1141</v>
      </c>
      <c r="G165" s="830"/>
      <c r="H165" s="831"/>
      <c r="I165" s="236" t="s">
        <v>317</v>
      </c>
      <c r="J165" s="14">
        <v>29</v>
      </c>
      <c r="K165" s="237" t="s">
        <v>454</v>
      </c>
      <c r="L165" s="226">
        <f t="shared" si="33"/>
        <v>165</v>
      </c>
      <c r="M165" s="167" t="str">
        <f t="shared" ref="M165:M166" si="47">IF(J165="","未入力あり","✔")</f>
        <v>✔</v>
      </c>
      <c r="Q165" s="161"/>
    </row>
    <row r="166" spans="1:17" ht="15" customHeight="1" thickBot="1" x14ac:dyDescent="0.2">
      <c r="A166" s="216"/>
      <c r="B166" s="284"/>
      <c r="C166" s="222"/>
      <c r="D166" s="241"/>
      <c r="E166" s="364"/>
      <c r="F166" s="829" t="s">
        <v>1142</v>
      </c>
      <c r="G166" s="830"/>
      <c r="H166" s="831"/>
      <c r="I166" s="236" t="s">
        <v>317</v>
      </c>
      <c r="J166" s="14">
        <v>29</v>
      </c>
      <c r="K166" s="237" t="s">
        <v>454</v>
      </c>
      <c r="L166" s="226">
        <f t="shared" si="33"/>
        <v>166</v>
      </c>
      <c r="M166" s="167" t="str">
        <f t="shared" si="47"/>
        <v>✔</v>
      </c>
      <c r="Q166" s="161"/>
    </row>
    <row r="167" spans="1:17" ht="15" customHeight="1" thickBot="1" x14ac:dyDescent="0.2">
      <c r="A167" s="216"/>
      <c r="B167" s="284"/>
      <c r="C167" s="222"/>
      <c r="D167" s="223" t="s">
        <v>322</v>
      </c>
      <c r="E167" s="841" t="s">
        <v>456</v>
      </c>
      <c r="F167" s="841"/>
      <c r="G167" s="848"/>
      <c r="H167" s="849"/>
      <c r="I167" s="236" t="s">
        <v>435</v>
      </c>
      <c r="J167" s="3" t="s">
        <v>1241</v>
      </c>
      <c r="K167" s="237" t="s">
        <v>305</v>
      </c>
      <c r="L167" s="226">
        <f t="shared" si="33"/>
        <v>167</v>
      </c>
      <c r="M167" s="167" t="str">
        <f>IF(J167="","未入力あり","✔")</f>
        <v>✔</v>
      </c>
      <c r="O167" s="227" t="str">
        <f>IF(I167="A",IF(J167="はい","○",IF(J167="いいえ","×","")),"")</f>
        <v>○</v>
      </c>
      <c r="Q167" s="161"/>
    </row>
    <row r="168" spans="1:17" ht="15" customHeight="1" thickBot="1" x14ac:dyDescent="0.2">
      <c r="A168" s="216"/>
      <c r="B168" s="284"/>
      <c r="C168" s="222"/>
      <c r="D168" s="235"/>
      <c r="E168" s="366"/>
      <c r="F168" s="829" t="s">
        <v>1143</v>
      </c>
      <c r="G168" s="830"/>
      <c r="H168" s="831"/>
      <c r="I168" s="236" t="s">
        <v>317</v>
      </c>
      <c r="J168" s="14">
        <v>198</v>
      </c>
      <c r="K168" s="237" t="s">
        <v>454</v>
      </c>
      <c r="L168" s="226">
        <f t="shared" si="33"/>
        <v>168</v>
      </c>
      <c r="M168" s="167" t="str">
        <f t="shared" ref="M168:M177" si="48">IF(J168="","未入力あり","✔")</f>
        <v>✔</v>
      </c>
      <c r="Q168" s="161"/>
    </row>
    <row r="169" spans="1:17" ht="15" customHeight="1" thickBot="1" x14ac:dyDescent="0.2">
      <c r="A169" s="216"/>
      <c r="B169" s="284"/>
      <c r="C169" s="222"/>
      <c r="D169" s="241"/>
      <c r="E169" s="364"/>
      <c r="F169" s="829" t="s">
        <v>1144</v>
      </c>
      <c r="G169" s="830"/>
      <c r="H169" s="831"/>
      <c r="I169" s="236" t="s">
        <v>317</v>
      </c>
      <c r="J169" s="14">
        <v>196</v>
      </c>
      <c r="K169" s="237" t="s">
        <v>454</v>
      </c>
      <c r="L169" s="226">
        <f t="shared" si="33"/>
        <v>169</v>
      </c>
      <c r="M169" s="167" t="str">
        <f t="shared" si="48"/>
        <v>✔</v>
      </c>
      <c r="Q169" s="161"/>
    </row>
    <row r="170" spans="1:17" ht="15" customHeight="1" thickBot="1" x14ac:dyDescent="0.2">
      <c r="A170" s="216"/>
      <c r="B170" s="284"/>
      <c r="C170" s="222"/>
      <c r="D170" s="235"/>
      <c r="E170" s="366"/>
      <c r="F170" s="829" t="s">
        <v>1145</v>
      </c>
      <c r="G170" s="830"/>
      <c r="H170" s="831"/>
      <c r="I170" s="236" t="s">
        <v>317</v>
      </c>
      <c r="J170" s="14">
        <v>154</v>
      </c>
      <c r="K170" s="237" t="s">
        <v>454</v>
      </c>
      <c r="L170" s="226">
        <f t="shared" si="33"/>
        <v>170</v>
      </c>
      <c r="M170" s="167" t="str">
        <f t="shared" si="48"/>
        <v>✔</v>
      </c>
      <c r="Q170" s="161"/>
    </row>
    <row r="171" spans="1:17" ht="15" customHeight="1" thickBot="1" x14ac:dyDescent="0.2">
      <c r="A171" s="216"/>
      <c r="B171" s="284"/>
      <c r="C171" s="222"/>
      <c r="D171" s="241"/>
      <c r="E171" s="364"/>
      <c r="F171" s="829" t="s">
        <v>1146</v>
      </c>
      <c r="G171" s="830"/>
      <c r="H171" s="831"/>
      <c r="I171" s="236" t="s">
        <v>317</v>
      </c>
      <c r="J171" s="14">
        <v>154</v>
      </c>
      <c r="K171" s="237" t="s">
        <v>454</v>
      </c>
      <c r="L171" s="226">
        <f t="shared" si="33"/>
        <v>171</v>
      </c>
      <c r="M171" s="167" t="str">
        <f t="shared" ref="M171" si="49">IF(J171="","未入力あり","✔")</f>
        <v>✔</v>
      </c>
      <c r="Q171" s="161"/>
    </row>
    <row r="172" spans="1:17" ht="15" customHeight="1" thickBot="1" x14ac:dyDescent="0.2">
      <c r="A172" s="216"/>
      <c r="B172" s="284"/>
      <c r="C172" s="222"/>
      <c r="D172" s="235"/>
      <c r="E172" s="366"/>
      <c r="F172" s="829" t="s">
        <v>1147</v>
      </c>
      <c r="G172" s="830"/>
      <c r="H172" s="831"/>
      <c r="I172" s="236" t="s">
        <v>317</v>
      </c>
      <c r="J172" s="14">
        <v>44</v>
      </c>
      <c r="K172" s="237" t="s">
        <v>454</v>
      </c>
      <c r="L172" s="226">
        <f t="shared" si="33"/>
        <v>172</v>
      </c>
      <c r="M172" s="167" t="str">
        <f t="shared" si="48"/>
        <v>✔</v>
      </c>
      <c r="Q172" s="161"/>
    </row>
    <row r="173" spans="1:17" ht="15" customHeight="1" thickBot="1" x14ac:dyDescent="0.2">
      <c r="A173" s="216"/>
      <c r="B173" s="284"/>
      <c r="C173" s="222"/>
      <c r="D173" s="241"/>
      <c r="E173" s="364"/>
      <c r="F173" s="829" t="s">
        <v>1148</v>
      </c>
      <c r="G173" s="830"/>
      <c r="H173" s="831"/>
      <c r="I173" s="236" t="s">
        <v>317</v>
      </c>
      <c r="J173" s="14">
        <v>44</v>
      </c>
      <c r="K173" s="237" t="s">
        <v>454</v>
      </c>
      <c r="L173" s="226">
        <f t="shared" si="33"/>
        <v>173</v>
      </c>
      <c r="M173" s="167" t="str">
        <f t="shared" si="48"/>
        <v>✔</v>
      </c>
      <c r="Q173" s="161"/>
    </row>
    <row r="174" spans="1:17" ht="15" customHeight="1" thickBot="1" x14ac:dyDescent="0.2">
      <c r="A174" s="216"/>
      <c r="B174" s="284"/>
      <c r="C174" s="222"/>
      <c r="D174" s="235"/>
      <c r="E174" s="366"/>
      <c r="F174" s="829" t="s">
        <v>1149</v>
      </c>
      <c r="G174" s="830"/>
      <c r="H174" s="831"/>
      <c r="I174" s="236" t="s">
        <v>317</v>
      </c>
      <c r="J174" s="14">
        <v>1</v>
      </c>
      <c r="K174" s="237" t="s">
        <v>454</v>
      </c>
      <c r="L174" s="226">
        <f t="shared" si="33"/>
        <v>174</v>
      </c>
      <c r="M174" s="167" t="str">
        <f t="shared" si="48"/>
        <v>✔</v>
      </c>
      <c r="Q174" s="161"/>
    </row>
    <row r="175" spans="1:17" ht="15" customHeight="1" thickBot="1" x14ac:dyDescent="0.2">
      <c r="A175" s="216"/>
      <c r="B175" s="284"/>
      <c r="C175" s="222"/>
      <c r="D175" s="241"/>
      <c r="E175" s="364"/>
      <c r="F175" s="829" t="s">
        <v>1150</v>
      </c>
      <c r="G175" s="830"/>
      <c r="H175" s="831"/>
      <c r="I175" s="236" t="s">
        <v>317</v>
      </c>
      <c r="J175" s="14">
        <v>0</v>
      </c>
      <c r="K175" s="237" t="s">
        <v>454</v>
      </c>
      <c r="L175" s="226">
        <f t="shared" si="33"/>
        <v>175</v>
      </c>
      <c r="M175" s="167" t="str">
        <f t="shared" ref="M175" si="50">IF(J175="","未入力あり","✔")</f>
        <v>✔</v>
      </c>
      <c r="Q175" s="161"/>
    </row>
    <row r="176" spans="1:17" ht="15" customHeight="1" thickBot="1" x14ac:dyDescent="0.2">
      <c r="A176" s="216"/>
      <c r="B176" s="284"/>
      <c r="C176" s="222"/>
      <c r="D176" s="241"/>
      <c r="E176" s="365"/>
      <c r="F176" s="829" t="s">
        <v>1151</v>
      </c>
      <c r="G176" s="830"/>
      <c r="H176" s="831"/>
      <c r="I176" s="236" t="s">
        <v>317</v>
      </c>
      <c r="J176" s="14">
        <v>4</v>
      </c>
      <c r="K176" s="237" t="s">
        <v>454</v>
      </c>
      <c r="L176" s="226">
        <f t="shared" si="33"/>
        <v>176</v>
      </c>
      <c r="M176" s="167" t="str">
        <f t="shared" si="48"/>
        <v>✔</v>
      </c>
      <c r="Q176" s="161"/>
    </row>
    <row r="177" spans="1:17" ht="40.15" customHeight="1" thickBot="1" x14ac:dyDescent="0.2">
      <c r="A177" s="216"/>
      <c r="B177" s="284"/>
      <c r="C177" s="222"/>
      <c r="D177" s="241"/>
      <c r="E177" s="364"/>
      <c r="F177" s="829" t="s">
        <v>1152</v>
      </c>
      <c r="G177" s="830"/>
      <c r="H177" s="831"/>
      <c r="I177" s="236" t="s">
        <v>317</v>
      </c>
      <c r="J177" s="14">
        <v>4</v>
      </c>
      <c r="K177" s="237" t="s">
        <v>454</v>
      </c>
      <c r="L177" s="226">
        <f t="shared" si="33"/>
        <v>177</v>
      </c>
      <c r="M177" s="167" t="str">
        <f t="shared" si="48"/>
        <v>✔</v>
      </c>
      <c r="Q177" s="161"/>
    </row>
    <row r="178" spans="1:17" ht="15" customHeight="1" thickBot="1" x14ac:dyDescent="0.2">
      <c r="A178" s="216"/>
      <c r="B178" s="284"/>
      <c r="C178" s="333"/>
      <c r="D178" s="243" t="s">
        <v>323</v>
      </c>
      <c r="E178" s="841" t="s">
        <v>457</v>
      </c>
      <c r="F178" s="841"/>
      <c r="G178" s="848"/>
      <c r="H178" s="849"/>
      <c r="I178" s="236" t="s">
        <v>435</v>
      </c>
      <c r="J178" s="3" t="s">
        <v>1241</v>
      </c>
      <c r="K178" s="237" t="s">
        <v>305</v>
      </c>
      <c r="L178" s="226">
        <f t="shared" si="33"/>
        <v>178</v>
      </c>
      <c r="M178" s="167" t="str">
        <f>IF(J178="","未入力あり","✔")</f>
        <v>✔</v>
      </c>
      <c r="O178" s="227" t="str">
        <f>IF(I178="A",IF(J178="はい","○",IF(J178="いいえ","×","")),"")</f>
        <v>○</v>
      </c>
      <c r="Q178" s="161"/>
    </row>
    <row r="179" spans="1:17" ht="15" customHeight="1" thickBot="1" x14ac:dyDescent="0.2">
      <c r="A179" s="216"/>
      <c r="B179" s="284"/>
      <c r="C179" s="333"/>
      <c r="D179" s="332"/>
      <c r="E179" s="365"/>
      <c r="F179" s="829" t="s">
        <v>1153</v>
      </c>
      <c r="G179" s="830"/>
      <c r="H179" s="831"/>
      <c r="I179" s="236" t="s">
        <v>317</v>
      </c>
      <c r="J179" s="14">
        <v>9</v>
      </c>
      <c r="K179" s="237" t="s">
        <v>454</v>
      </c>
      <c r="L179" s="226">
        <f t="shared" si="33"/>
        <v>179</v>
      </c>
      <c r="M179" s="167" t="str">
        <f t="shared" ref="M179:M180" si="51">IF(J179="","未入力あり","✔")</f>
        <v>✔</v>
      </c>
      <c r="Q179" s="161"/>
    </row>
    <row r="180" spans="1:17" ht="15" customHeight="1" thickBot="1" x14ac:dyDescent="0.2">
      <c r="A180" s="216"/>
      <c r="B180" s="284"/>
      <c r="C180" s="222"/>
      <c r="D180" s="241"/>
      <c r="E180" s="364"/>
      <c r="F180" s="829" t="s">
        <v>1154</v>
      </c>
      <c r="G180" s="830"/>
      <c r="H180" s="831"/>
      <c r="I180" s="236" t="s">
        <v>317</v>
      </c>
      <c r="J180" s="14">
        <v>9</v>
      </c>
      <c r="K180" s="237" t="s">
        <v>454</v>
      </c>
      <c r="L180" s="226">
        <f t="shared" si="33"/>
        <v>180</v>
      </c>
      <c r="M180" s="167" t="str">
        <f t="shared" si="51"/>
        <v>✔</v>
      </c>
      <c r="Q180" s="161"/>
    </row>
    <row r="181" spans="1:17" ht="15" customHeight="1" thickBot="1" x14ac:dyDescent="0.2">
      <c r="A181" s="216"/>
      <c r="B181" s="284"/>
      <c r="C181" s="333"/>
      <c r="D181" s="243" t="s">
        <v>325</v>
      </c>
      <c r="E181" s="841" t="s">
        <v>458</v>
      </c>
      <c r="F181" s="841"/>
      <c r="G181" s="848"/>
      <c r="H181" s="849"/>
      <c r="I181" s="236" t="s">
        <v>435</v>
      </c>
      <c r="J181" s="3" t="s">
        <v>1241</v>
      </c>
      <c r="K181" s="237" t="s">
        <v>305</v>
      </c>
      <c r="L181" s="226">
        <f t="shared" si="33"/>
        <v>181</v>
      </c>
      <c r="M181" s="167" t="str">
        <f>IF(J181="","未入力あり","✔")</f>
        <v>✔</v>
      </c>
      <c r="O181" s="227" t="str">
        <f>IF(I181="A",IF(J181="はい","○",IF(J181="いいえ","×","")),"")</f>
        <v>○</v>
      </c>
      <c r="Q181" s="161"/>
    </row>
    <row r="182" spans="1:17" ht="15" customHeight="1" thickBot="1" x14ac:dyDescent="0.2">
      <c r="A182" s="216"/>
      <c r="B182" s="284"/>
      <c r="C182" s="333"/>
      <c r="D182" s="332"/>
      <c r="E182" s="365"/>
      <c r="F182" s="829" t="s">
        <v>1155</v>
      </c>
      <c r="G182" s="830"/>
      <c r="H182" s="831"/>
      <c r="I182" s="236" t="s">
        <v>317</v>
      </c>
      <c r="J182" s="14">
        <v>3</v>
      </c>
      <c r="K182" s="237" t="s">
        <v>454</v>
      </c>
      <c r="L182" s="226">
        <f t="shared" si="33"/>
        <v>182</v>
      </c>
      <c r="M182" s="167" t="str">
        <f t="shared" ref="M182:M183" si="52">IF(J182="","未入力あり","✔")</f>
        <v>✔</v>
      </c>
      <c r="Q182" s="161"/>
    </row>
    <row r="183" spans="1:17" ht="15" customHeight="1" thickBot="1" x14ac:dyDescent="0.2">
      <c r="A183" s="216"/>
      <c r="B183" s="284"/>
      <c r="C183" s="222"/>
      <c r="D183" s="241"/>
      <c r="E183" s="364"/>
      <c r="F183" s="829" t="s">
        <v>1156</v>
      </c>
      <c r="G183" s="830"/>
      <c r="H183" s="831"/>
      <c r="I183" s="236" t="s">
        <v>317</v>
      </c>
      <c r="J183" s="14">
        <v>3</v>
      </c>
      <c r="K183" s="237" t="s">
        <v>454</v>
      </c>
      <c r="L183" s="226">
        <f t="shared" si="33"/>
        <v>183</v>
      </c>
      <c r="M183" s="167" t="str">
        <f t="shared" si="52"/>
        <v>✔</v>
      </c>
      <c r="Q183" s="161"/>
    </row>
    <row r="184" spans="1:17" ht="15" customHeight="1" thickBot="1" x14ac:dyDescent="0.2">
      <c r="A184" s="216"/>
      <c r="B184" s="284"/>
      <c r="C184" s="333"/>
      <c r="D184" s="243" t="s">
        <v>329</v>
      </c>
      <c r="E184" s="841" t="s">
        <v>459</v>
      </c>
      <c r="F184" s="841"/>
      <c r="G184" s="848"/>
      <c r="H184" s="849"/>
      <c r="I184" s="236" t="s">
        <v>435</v>
      </c>
      <c r="J184" s="3" t="s">
        <v>1241</v>
      </c>
      <c r="K184" s="237" t="s">
        <v>305</v>
      </c>
      <c r="L184" s="226">
        <f t="shared" si="33"/>
        <v>184</v>
      </c>
      <c r="M184" s="167" t="str">
        <f>IF(J184="","未入力あり","✔")</f>
        <v>✔</v>
      </c>
      <c r="O184" s="227" t="str">
        <f>IF(I184="A",IF(J184="はい","○",IF(J184="いいえ","×","")),"")</f>
        <v>○</v>
      </c>
      <c r="Q184" s="161"/>
    </row>
    <row r="185" spans="1:17" ht="15" customHeight="1" thickBot="1" x14ac:dyDescent="0.2">
      <c r="A185" s="216"/>
      <c r="B185" s="284"/>
      <c r="C185" s="333"/>
      <c r="D185" s="332"/>
      <c r="E185" s="365"/>
      <c r="F185" s="829" t="s">
        <v>1157</v>
      </c>
      <c r="G185" s="830"/>
      <c r="H185" s="831"/>
      <c r="I185" s="236" t="s">
        <v>317</v>
      </c>
      <c r="J185" s="14">
        <v>0</v>
      </c>
      <c r="K185" s="237" t="s">
        <v>454</v>
      </c>
      <c r="L185" s="226">
        <f t="shared" si="33"/>
        <v>185</v>
      </c>
      <c r="M185" s="167" t="str">
        <f t="shared" ref="M185:M186" si="53">IF(J185="","未入力あり","✔")</f>
        <v>✔</v>
      </c>
      <c r="Q185" s="161"/>
    </row>
    <row r="186" spans="1:17" ht="15" customHeight="1" thickBot="1" x14ac:dyDescent="0.2">
      <c r="A186" s="216"/>
      <c r="B186" s="284"/>
      <c r="C186" s="222"/>
      <c r="D186" s="241"/>
      <c r="E186" s="364"/>
      <c r="F186" s="829" t="s">
        <v>1158</v>
      </c>
      <c r="G186" s="830"/>
      <c r="H186" s="831"/>
      <c r="I186" s="236" t="s">
        <v>317</v>
      </c>
      <c r="J186" s="14">
        <v>0</v>
      </c>
      <c r="K186" s="237" t="s">
        <v>454</v>
      </c>
      <c r="L186" s="226">
        <f t="shared" si="33"/>
        <v>186</v>
      </c>
      <c r="M186" s="167" t="str">
        <f t="shared" si="53"/>
        <v>✔</v>
      </c>
      <c r="Q186" s="161"/>
    </row>
    <row r="187" spans="1:17" ht="15" customHeight="1" thickBot="1" x14ac:dyDescent="0.2">
      <c r="A187" s="216"/>
      <c r="B187" s="284"/>
      <c r="C187" s="333"/>
      <c r="D187" s="243" t="s">
        <v>460</v>
      </c>
      <c r="E187" s="841" t="s">
        <v>461</v>
      </c>
      <c r="F187" s="841"/>
      <c r="G187" s="848"/>
      <c r="H187" s="849"/>
      <c r="I187" s="236" t="s">
        <v>435</v>
      </c>
      <c r="J187" s="3" t="s">
        <v>1241</v>
      </c>
      <c r="K187" s="237" t="s">
        <v>305</v>
      </c>
      <c r="L187" s="226">
        <f t="shared" si="33"/>
        <v>187</v>
      </c>
      <c r="M187" s="167" t="str">
        <f>IF(J187="","未入力あり","✔")</f>
        <v>✔</v>
      </c>
      <c r="O187" s="227" t="str">
        <f>IF(I187="A",IF(J187="はい","○",IF(J187="いいえ","×","")),"")</f>
        <v>○</v>
      </c>
      <c r="Q187" s="161"/>
    </row>
    <row r="188" spans="1:17" ht="15" customHeight="1" thickBot="1" x14ac:dyDescent="0.2">
      <c r="A188" s="216"/>
      <c r="B188" s="284"/>
      <c r="C188" s="333"/>
      <c r="D188" s="332"/>
      <c r="E188" s="365"/>
      <c r="F188" s="829" t="s">
        <v>1159</v>
      </c>
      <c r="G188" s="830"/>
      <c r="H188" s="831"/>
      <c r="I188" s="236" t="s">
        <v>317</v>
      </c>
      <c r="J188" s="14">
        <v>11</v>
      </c>
      <c r="K188" s="237" t="s">
        <v>454</v>
      </c>
      <c r="L188" s="226">
        <f t="shared" si="33"/>
        <v>188</v>
      </c>
      <c r="M188" s="167" t="str">
        <f t="shared" ref="M188:M189" si="54">IF(J188="","未入力あり","✔")</f>
        <v>✔</v>
      </c>
      <c r="Q188" s="161"/>
    </row>
    <row r="189" spans="1:17" ht="15" customHeight="1" thickBot="1" x14ac:dyDescent="0.2">
      <c r="A189" s="216"/>
      <c r="B189" s="284"/>
      <c r="C189" s="222"/>
      <c r="D189" s="241"/>
      <c r="E189" s="364"/>
      <c r="F189" s="829" t="s">
        <v>1160</v>
      </c>
      <c r="G189" s="830"/>
      <c r="H189" s="831"/>
      <c r="I189" s="236" t="s">
        <v>317</v>
      </c>
      <c r="J189" s="14">
        <v>11</v>
      </c>
      <c r="K189" s="237" t="s">
        <v>454</v>
      </c>
      <c r="L189" s="226">
        <f t="shared" si="33"/>
        <v>189</v>
      </c>
      <c r="M189" s="167" t="str">
        <f t="shared" si="54"/>
        <v>✔</v>
      </c>
      <c r="Q189" s="161"/>
    </row>
    <row r="190" spans="1:17" ht="15" customHeight="1" thickBot="1" x14ac:dyDescent="0.2">
      <c r="A190" s="216"/>
      <c r="B190" s="284"/>
      <c r="C190" s="333"/>
      <c r="D190" s="243" t="s">
        <v>462</v>
      </c>
      <c r="E190" s="841" t="s">
        <v>463</v>
      </c>
      <c r="F190" s="841"/>
      <c r="G190" s="848"/>
      <c r="H190" s="849"/>
      <c r="I190" s="236" t="s">
        <v>435</v>
      </c>
      <c r="J190" s="3" t="s">
        <v>1241</v>
      </c>
      <c r="K190" s="237" t="s">
        <v>305</v>
      </c>
      <c r="L190" s="226">
        <f t="shared" si="33"/>
        <v>190</v>
      </c>
      <c r="M190" s="167" t="str">
        <f>IF(J190="","未入力あり","✔")</f>
        <v>✔</v>
      </c>
      <c r="O190" s="227" t="str">
        <f>IF(I190="A",IF(J190="はい","○",IF(J190="いいえ","×","")),"")</f>
        <v>○</v>
      </c>
      <c r="Q190" s="161"/>
    </row>
    <row r="191" spans="1:17" ht="15" customHeight="1" thickBot="1" x14ac:dyDescent="0.2">
      <c r="A191" s="216"/>
      <c r="B191" s="284"/>
      <c r="C191" s="333"/>
      <c r="D191" s="332"/>
      <c r="E191" s="365"/>
      <c r="F191" s="829" t="s">
        <v>1161</v>
      </c>
      <c r="G191" s="830"/>
      <c r="H191" s="831"/>
      <c r="I191" s="236" t="s">
        <v>317</v>
      </c>
      <c r="J191" s="14">
        <v>2</v>
      </c>
      <c r="K191" s="237" t="s">
        <v>454</v>
      </c>
      <c r="L191" s="226">
        <f t="shared" si="33"/>
        <v>191</v>
      </c>
      <c r="M191" s="167" t="str">
        <f t="shared" ref="M191:M192" si="55">IF(J191="","未入力あり","✔")</f>
        <v>✔</v>
      </c>
      <c r="Q191" s="161"/>
    </row>
    <row r="192" spans="1:17" ht="15" customHeight="1" thickBot="1" x14ac:dyDescent="0.2">
      <c r="A192" s="216"/>
      <c r="B192" s="284"/>
      <c r="C192" s="222"/>
      <c r="D192" s="241"/>
      <c r="E192" s="364"/>
      <c r="F192" s="829" t="s">
        <v>1162</v>
      </c>
      <c r="G192" s="830"/>
      <c r="H192" s="831"/>
      <c r="I192" s="236" t="s">
        <v>317</v>
      </c>
      <c r="J192" s="14">
        <v>2</v>
      </c>
      <c r="K192" s="237" t="s">
        <v>454</v>
      </c>
      <c r="L192" s="226">
        <f t="shared" si="33"/>
        <v>192</v>
      </c>
      <c r="M192" s="167" t="str">
        <f t="shared" si="55"/>
        <v>✔</v>
      </c>
      <c r="Q192" s="161"/>
    </row>
    <row r="193" spans="1:17" ht="27" customHeight="1" thickBot="1" x14ac:dyDescent="0.2">
      <c r="A193" s="216"/>
      <c r="B193" s="284"/>
      <c r="C193" s="333"/>
      <c r="D193" s="243" t="s">
        <v>464</v>
      </c>
      <c r="E193" s="841" t="s">
        <v>465</v>
      </c>
      <c r="F193" s="841"/>
      <c r="G193" s="848"/>
      <c r="H193" s="849"/>
      <c r="I193" s="236" t="s">
        <v>435</v>
      </c>
      <c r="J193" s="3" t="s">
        <v>1241</v>
      </c>
      <c r="K193" s="237" t="s">
        <v>305</v>
      </c>
      <c r="L193" s="226">
        <f t="shared" si="33"/>
        <v>193</v>
      </c>
      <c r="M193" s="167" t="str">
        <f>IF(J193="","未入力あり","✔")</f>
        <v>✔</v>
      </c>
      <c r="O193" s="227" t="str">
        <f>IF(I193="A",IF(J193="はい","○",IF(J193="いいえ","×","")),"")</f>
        <v>○</v>
      </c>
      <c r="Q193" s="161"/>
    </row>
    <row r="194" spans="1:17" ht="15" customHeight="1" thickBot="1" x14ac:dyDescent="0.2">
      <c r="A194" s="216"/>
      <c r="B194" s="284"/>
      <c r="C194" s="222"/>
      <c r="D194" s="241"/>
      <c r="E194" s="367"/>
      <c r="F194" s="829" t="s">
        <v>1163</v>
      </c>
      <c r="G194" s="830"/>
      <c r="H194" s="831"/>
      <c r="I194" s="236" t="s">
        <v>317</v>
      </c>
      <c r="J194" s="14">
        <v>0</v>
      </c>
      <c r="K194" s="237" t="s">
        <v>454</v>
      </c>
      <c r="L194" s="226">
        <f t="shared" si="33"/>
        <v>194</v>
      </c>
      <c r="M194" s="167" t="str">
        <f t="shared" ref="M194:M195" si="56">IF(J194="","未入力あり","✔")</f>
        <v>✔</v>
      </c>
      <c r="Q194" s="161"/>
    </row>
    <row r="195" spans="1:17" ht="15" customHeight="1" thickBot="1" x14ac:dyDescent="0.2">
      <c r="A195" s="216"/>
      <c r="B195" s="284"/>
      <c r="C195" s="222"/>
      <c r="D195" s="241"/>
      <c r="E195" s="364"/>
      <c r="F195" s="829" t="s">
        <v>1164</v>
      </c>
      <c r="G195" s="830"/>
      <c r="H195" s="831"/>
      <c r="I195" s="236" t="s">
        <v>317</v>
      </c>
      <c r="J195" s="14">
        <v>0</v>
      </c>
      <c r="K195" s="237" t="s">
        <v>454</v>
      </c>
      <c r="L195" s="226">
        <f t="shared" si="33"/>
        <v>195</v>
      </c>
      <c r="M195" s="167" t="str">
        <f t="shared" si="56"/>
        <v>✔</v>
      </c>
      <c r="Q195" s="161"/>
    </row>
    <row r="196" spans="1:17" ht="15" customHeight="1" thickBot="1" x14ac:dyDescent="0.2">
      <c r="A196" s="216"/>
      <c r="B196" s="284"/>
      <c r="C196" s="222"/>
      <c r="D196" s="223" t="s">
        <v>466</v>
      </c>
      <c r="E196" s="841" t="s">
        <v>1090</v>
      </c>
      <c r="F196" s="841"/>
      <c r="G196" s="848"/>
      <c r="H196" s="849"/>
      <c r="I196" s="236" t="s">
        <v>435</v>
      </c>
      <c r="J196" s="3" t="s">
        <v>1241</v>
      </c>
      <c r="K196" s="237" t="s">
        <v>305</v>
      </c>
      <c r="L196" s="226">
        <f t="shared" si="33"/>
        <v>196</v>
      </c>
      <c r="M196" s="167" t="str">
        <f>IF(J196="","未入力あり","✔")</f>
        <v>✔</v>
      </c>
      <c r="O196" s="227" t="str">
        <f>IF(I196="A",IF(J196="はい","○",IF(J196="いいえ","×","")),"")</f>
        <v>○</v>
      </c>
      <c r="Q196" s="161"/>
    </row>
    <row r="197" spans="1:17" ht="15" customHeight="1" thickBot="1" x14ac:dyDescent="0.2">
      <c r="A197" s="216"/>
      <c r="B197" s="284"/>
      <c r="C197" s="222"/>
      <c r="D197" s="241"/>
      <c r="E197" s="364"/>
      <c r="F197" s="829" t="s">
        <v>1165</v>
      </c>
      <c r="G197" s="830"/>
      <c r="H197" s="831"/>
      <c r="I197" s="236" t="s">
        <v>317</v>
      </c>
      <c r="J197" s="14">
        <v>3</v>
      </c>
      <c r="K197" s="237" t="s">
        <v>454</v>
      </c>
      <c r="L197" s="226">
        <f t="shared" si="33"/>
        <v>197</v>
      </c>
      <c r="M197" s="167" t="str">
        <f t="shared" ref="M197:M198" si="57">IF(J197="","未入力あり","✔")</f>
        <v>✔</v>
      </c>
      <c r="Q197" s="161"/>
    </row>
    <row r="198" spans="1:17" ht="15" customHeight="1" thickBot="1" x14ac:dyDescent="0.2">
      <c r="A198" s="216"/>
      <c r="B198" s="284"/>
      <c r="C198" s="222"/>
      <c r="D198" s="241"/>
      <c r="E198" s="364"/>
      <c r="F198" s="829" t="s">
        <v>1166</v>
      </c>
      <c r="G198" s="830"/>
      <c r="H198" s="831"/>
      <c r="I198" s="236" t="s">
        <v>317</v>
      </c>
      <c r="J198" s="14">
        <v>3</v>
      </c>
      <c r="K198" s="237" t="s">
        <v>454</v>
      </c>
      <c r="L198" s="226">
        <f t="shared" si="33"/>
        <v>198</v>
      </c>
      <c r="M198" s="167" t="str">
        <f t="shared" si="57"/>
        <v>✔</v>
      </c>
      <c r="Q198" s="161"/>
    </row>
    <row r="199" spans="1:17" ht="15" customHeight="1" thickBot="1" x14ac:dyDescent="0.2">
      <c r="A199" s="216"/>
      <c r="B199" s="284"/>
      <c r="C199" s="222"/>
      <c r="D199" s="223" t="s">
        <v>467</v>
      </c>
      <c r="E199" s="841" t="s">
        <v>468</v>
      </c>
      <c r="F199" s="841"/>
      <c r="G199" s="848"/>
      <c r="H199" s="849"/>
      <c r="I199" s="236" t="s">
        <v>435</v>
      </c>
      <c r="J199" s="3" t="s">
        <v>1241</v>
      </c>
      <c r="K199" s="237" t="s">
        <v>305</v>
      </c>
      <c r="L199" s="226">
        <f t="shared" si="33"/>
        <v>199</v>
      </c>
      <c r="M199" s="167" t="str">
        <f>IF(J199="","未入力あり","✔")</f>
        <v>✔</v>
      </c>
      <c r="O199" s="227" t="str">
        <f>IF(I199="A",IF(J199="はい","○",IF(J199="いいえ","×","")),"")</f>
        <v>○</v>
      </c>
      <c r="Q199" s="161"/>
    </row>
    <row r="200" spans="1:17" ht="15" customHeight="1" thickBot="1" x14ac:dyDescent="0.2">
      <c r="A200" s="216"/>
      <c r="B200" s="284"/>
      <c r="C200" s="222"/>
      <c r="D200" s="241"/>
      <c r="E200" s="364"/>
      <c r="F200" s="829" t="s">
        <v>1167</v>
      </c>
      <c r="G200" s="830"/>
      <c r="H200" s="831"/>
      <c r="I200" s="236" t="s">
        <v>317</v>
      </c>
      <c r="J200" s="14">
        <v>22</v>
      </c>
      <c r="K200" s="237" t="s">
        <v>454</v>
      </c>
      <c r="L200" s="226">
        <f t="shared" si="33"/>
        <v>200</v>
      </c>
      <c r="M200" s="167" t="str">
        <f t="shared" ref="M200:M201" si="58">IF(J200="","未入力あり","✔")</f>
        <v>✔</v>
      </c>
      <c r="Q200" s="161"/>
    </row>
    <row r="201" spans="1:17" ht="15" customHeight="1" thickBot="1" x14ac:dyDescent="0.2">
      <c r="A201" s="216"/>
      <c r="B201" s="284"/>
      <c r="C201" s="222"/>
      <c r="D201" s="241"/>
      <c r="E201" s="364"/>
      <c r="F201" s="829" t="s">
        <v>1168</v>
      </c>
      <c r="G201" s="830"/>
      <c r="H201" s="831"/>
      <c r="I201" s="236" t="s">
        <v>317</v>
      </c>
      <c r="J201" s="14">
        <v>22</v>
      </c>
      <c r="K201" s="237" t="s">
        <v>454</v>
      </c>
      <c r="L201" s="226">
        <f t="shared" si="33"/>
        <v>201</v>
      </c>
      <c r="M201" s="167" t="str">
        <f t="shared" si="58"/>
        <v>✔</v>
      </c>
      <c r="Q201" s="161"/>
    </row>
    <row r="202" spans="1:17" ht="18" customHeight="1" thickBot="1" x14ac:dyDescent="0.2">
      <c r="A202" s="216"/>
      <c r="B202" s="867" t="s">
        <v>469</v>
      </c>
      <c r="C202" s="868"/>
      <c r="D202" s="868"/>
      <c r="E202" s="868"/>
      <c r="F202" s="868"/>
      <c r="G202" s="868"/>
      <c r="H202" s="868"/>
      <c r="I202" s="368"/>
      <c r="J202" s="368"/>
      <c r="K202" s="272"/>
      <c r="L202" s="226">
        <f t="shared" si="33"/>
        <v>202</v>
      </c>
      <c r="Q202" s="161"/>
    </row>
    <row r="203" spans="1:17" ht="27" customHeight="1" thickBot="1" x14ac:dyDescent="0.2">
      <c r="A203" s="216"/>
      <c r="B203" s="369"/>
      <c r="C203" s="370" t="s">
        <v>402</v>
      </c>
      <c r="D203" s="865" t="s">
        <v>470</v>
      </c>
      <c r="E203" s="865"/>
      <c r="F203" s="865"/>
      <c r="G203" s="865"/>
      <c r="H203" s="866"/>
      <c r="I203" s="236" t="s">
        <v>304</v>
      </c>
      <c r="J203" s="3" t="s">
        <v>1241</v>
      </c>
      <c r="K203" s="237" t="s">
        <v>305</v>
      </c>
      <c r="L203" s="226">
        <f t="shared" si="33"/>
        <v>203</v>
      </c>
      <c r="M203" s="167" t="str">
        <f>IF(J203="","未入力あり","✔")</f>
        <v>✔</v>
      </c>
      <c r="O203" s="227" t="str">
        <f t="shared" ref="O203" si="59">IF(I203="A",IF(J203="はい","○",IF(J203="いいえ","×","")),"")</f>
        <v>○</v>
      </c>
      <c r="Q203" s="161"/>
    </row>
    <row r="204" spans="1:17" ht="29.25" customHeight="1" thickBot="1" x14ac:dyDescent="0.2">
      <c r="A204" s="216"/>
      <c r="B204" s="369"/>
      <c r="C204" s="371" t="s">
        <v>404</v>
      </c>
      <c r="D204" s="944" t="s">
        <v>471</v>
      </c>
      <c r="E204" s="945"/>
      <c r="F204" s="945"/>
      <c r="G204" s="945"/>
      <c r="H204" s="946"/>
      <c r="I204" s="236" t="s">
        <v>304</v>
      </c>
      <c r="J204" s="14">
        <v>2</v>
      </c>
      <c r="K204" s="237" t="s">
        <v>361</v>
      </c>
      <c r="L204" s="226">
        <f t="shared" si="33"/>
        <v>204</v>
      </c>
      <c r="M204" s="167" t="str">
        <f>IF(J204="","未入力あり","✔")</f>
        <v>✔</v>
      </c>
      <c r="O204" s="227" t="str">
        <f>IF(ISBLANK(J204),"",IF(I204="A",IF(J204&gt;=1,"○",IF(J204&lt;=0,"×","")),""))</f>
        <v>○</v>
      </c>
      <c r="Q204" s="161"/>
    </row>
    <row r="205" spans="1:17" ht="15" customHeight="1" thickBot="1" x14ac:dyDescent="0.2">
      <c r="A205" s="216"/>
      <c r="B205" s="369"/>
      <c r="C205" s="372"/>
      <c r="D205" s="373"/>
      <c r="E205" s="933" t="s">
        <v>472</v>
      </c>
      <c r="F205" s="934"/>
      <c r="G205" s="934"/>
      <c r="H205" s="935"/>
      <c r="I205" s="236" t="s">
        <v>317</v>
      </c>
      <c r="J205" s="14">
        <v>0</v>
      </c>
      <c r="K205" s="237" t="s">
        <v>281</v>
      </c>
      <c r="L205" s="226">
        <f t="shared" si="33"/>
        <v>205</v>
      </c>
      <c r="M205" s="167" t="str">
        <f t="shared" ref="M205" si="60">IF(J205="","未入力あり","✔")</f>
        <v>✔</v>
      </c>
      <c r="Q205" s="161"/>
    </row>
    <row r="206" spans="1:17" ht="15" customHeight="1" thickBot="1" x14ac:dyDescent="0.2">
      <c r="A206" s="216"/>
      <c r="B206" s="369"/>
      <c r="C206" s="374"/>
      <c r="D206" s="936" t="s">
        <v>473</v>
      </c>
      <c r="E206" s="865"/>
      <c r="F206" s="865"/>
      <c r="G206" s="865"/>
      <c r="H206" s="866"/>
      <c r="I206" s="236" t="s">
        <v>304</v>
      </c>
      <c r="J206" s="3" t="s">
        <v>1241</v>
      </c>
      <c r="K206" s="237" t="s">
        <v>305</v>
      </c>
      <c r="L206" s="226">
        <f t="shared" si="33"/>
        <v>206</v>
      </c>
      <c r="M206" s="167" t="str">
        <f>IF(J206="","未入力あり","✔")</f>
        <v>✔</v>
      </c>
      <c r="O206" s="227" t="str">
        <f>IF(I206="A",IF(J206="はい","○",IF(J206="いいえ","×","")),"")</f>
        <v>○</v>
      </c>
      <c r="Q206" s="161"/>
    </row>
    <row r="207" spans="1:17" ht="27" customHeight="1" thickBot="1" x14ac:dyDescent="0.2">
      <c r="A207" s="216"/>
      <c r="B207" s="369"/>
      <c r="C207" s="370" t="s">
        <v>408</v>
      </c>
      <c r="D207" s="865" t="s">
        <v>474</v>
      </c>
      <c r="E207" s="865"/>
      <c r="F207" s="865"/>
      <c r="G207" s="865"/>
      <c r="H207" s="866"/>
      <c r="I207" s="236" t="s">
        <v>304</v>
      </c>
      <c r="J207" s="3" t="s">
        <v>1241</v>
      </c>
      <c r="K207" s="237" t="s">
        <v>305</v>
      </c>
      <c r="L207" s="226">
        <f t="shared" si="33"/>
        <v>207</v>
      </c>
      <c r="M207" s="167" t="str">
        <f t="shared" ref="M207" si="61">IF(J207="","未入力あり","✔")</f>
        <v>✔</v>
      </c>
      <c r="O207" s="227" t="str">
        <f>IF(I207="A",IF(J207="はい","○",IF(J207="いいえ","×","")),"")</f>
        <v>○</v>
      </c>
      <c r="Q207" s="161"/>
    </row>
    <row r="208" spans="1:17" ht="15" customHeight="1" thickBot="1" x14ac:dyDescent="0.2">
      <c r="A208" s="216"/>
      <c r="B208" s="369"/>
      <c r="C208" s="375" t="s">
        <v>443</v>
      </c>
      <c r="D208" s="888" t="s">
        <v>475</v>
      </c>
      <c r="E208" s="888"/>
      <c r="F208" s="888"/>
      <c r="G208" s="888"/>
      <c r="H208" s="889"/>
      <c r="I208" s="236" t="s">
        <v>304</v>
      </c>
      <c r="J208" s="3" t="s">
        <v>1241</v>
      </c>
      <c r="K208" s="237" t="s">
        <v>305</v>
      </c>
      <c r="L208" s="226">
        <f t="shared" si="33"/>
        <v>208</v>
      </c>
      <c r="M208" s="167" t="str">
        <f>IF(J208="","未入力あり","✔")</f>
        <v>✔</v>
      </c>
      <c r="O208" s="227" t="str">
        <f>IF(I208="A",IF(J208="はい","○",IF(J208="いいえ","×","")),"")</f>
        <v>○</v>
      </c>
      <c r="Q208" s="161"/>
    </row>
    <row r="209" spans="1:17" ht="18" customHeight="1" thickBot="1" x14ac:dyDescent="0.2">
      <c r="A209" s="216"/>
      <c r="B209" s="867" t="s">
        <v>476</v>
      </c>
      <c r="C209" s="868"/>
      <c r="D209" s="868"/>
      <c r="E209" s="868"/>
      <c r="F209" s="868"/>
      <c r="G209" s="868"/>
      <c r="H209" s="868"/>
      <c r="I209" s="368"/>
      <c r="J209" s="368"/>
      <c r="K209" s="272"/>
      <c r="L209" s="226">
        <f t="shared" si="33"/>
        <v>209</v>
      </c>
      <c r="Q209" s="161"/>
    </row>
    <row r="210" spans="1:17" ht="27" customHeight="1" thickBot="1" x14ac:dyDescent="0.2">
      <c r="A210" s="216"/>
      <c r="B210" s="333"/>
      <c r="C210" s="843" t="s">
        <v>1117</v>
      </c>
      <c r="D210" s="837"/>
      <c r="E210" s="837"/>
      <c r="F210" s="837"/>
      <c r="G210" s="837"/>
      <c r="H210" s="850"/>
      <c r="I210" s="236" t="s">
        <v>304</v>
      </c>
      <c r="J210" s="3" t="s">
        <v>1241</v>
      </c>
      <c r="K210" s="237" t="s">
        <v>305</v>
      </c>
      <c r="L210" s="226">
        <f t="shared" ref="L210:L267" si="62">+ROW()</f>
        <v>210</v>
      </c>
      <c r="M210" s="167" t="str">
        <f>IF(J210="","未入力あり","✔")</f>
        <v>✔</v>
      </c>
      <c r="O210" s="227" t="str">
        <f t="shared" ref="O210:O211" si="63">IF(I210="A",IF(J210="はい","○",IF(J210="いいえ","×","")),"")</f>
        <v>○</v>
      </c>
      <c r="Q210" s="161"/>
    </row>
    <row r="211" spans="1:17" ht="27" customHeight="1" thickBot="1" x14ac:dyDescent="0.2">
      <c r="A211" s="216"/>
      <c r="B211" s="333"/>
      <c r="C211" s="843" t="s">
        <v>477</v>
      </c>
      <c r="D211" s="837"/>
      <c r="E211" s="837"/>
      <c r="F211" s="837"/>
      <c r="G211" s="837"/>
      <c r="H211" s="850"/>
      <c r="I211" s="236" t="s">
        <v>304</v>
      </c>
      <c r="J211" s="3" t="s">
        <v>1241</v>
      </c>
      <c r="K211" s="237" t="s">
        <v>305</v>
      </c>
      <c r="L211" s="226">
        <f t="shared" si="62"/>
        <v>211</v>
      </c>
      <c r="M211" s="167" t="str">
        <f t="shared" ref="M211:M212" si="64">IF(J211="","未入力あり","✔")</f>
        <v>✔</v>
      </c>
      <c r="O211" s="227" t="str">
        <f t="shared" si="63"/>
        <v>○</v>
      </c>
      <c r="Q211" s="161"/>
    </row>
    <row r="212" spans="1:17" ht="27" customHeight="1" thickBot="1" x14ac:dyDescent="0.2">
      <c r="A212" s="216"/>
      <c r="B212" s="333"/>
      <c r="C212" s="257"/>
      <c r="D212" s="258"/>
      <c r="E212" s="917" t="s">
        <v>345</v>
      </c>
      <c r="F212" s="918"/>
      <c r="G212" s="918"/>
      <c r="H212" s="919"/>
      <c r="I212" s="236" t="s">
        <v>317</v>
      </c>
      <c r="J212" s="802" t="s">
        <v>1401</v>
      </c>
      <c r="K212" s="803"/>
      <c r="L212" s="226">
        <f t="shared" si="62"/>
        <v>212</v>
      </c>
      <c r="M212" s="167" t="str">
        <f t="shared" si="64"/>
        <v>✔</v>
      </c>
      <c r="Q212" s="161"/>
    </row>
    <row r="213" spans="1:17" ht="21.75" customHeight="1" thickBot="1" x14ac:dyDescent="0.2">
      <c r="A213" s="898" t="s">
        <v>478</v>
      </c>
      <c r="B213" s="899"/>
      <c r="C213" s="899"/>
      <c r="D213" s="899"/>
      <c r="E213" s="899"/>
      <c r="F213" s="899"/>
      <c r="G213" s="899"/>
      <c r="H213" s="899"/>
      <c r="I213" s="337"/>
      <c r="J213" s="376"/>
      <c r="K213" s="338"/>
      <c r="L213" s="226">
        <f t="shared" si="62"/>
        <v>213</v>
      </c>
      <c r="Q213" s="161"/>
    </row>
    <row r="214" spans="1:17" ht="15" customHeight="1" thickBot="1" x14ac:dyDescent="0.2">
      <c r="A214" s="377"/>
      <c r="B214" s="900" t="s">
        <v>479</v>
      </c>
      <c r="C214" s="901"/>
      <c r="D214" s="837" t="s">
        <v>480</v>
      </c>
      <c r="E214" s="835"/>
      <c r="F214" s="835"/>
      <c r="G214" s="835"/>
      <c r="H214" s="836"/>
      <c r="I214" s="236" t="s">
        <v>435</v>
      </c>
      <c r="J214" s="3" t="s">
        <v>1241</v>
      </c>
      <c r="K214" s="237" t="s">
        <v>333</v>
      </c>
      <c r="L214" s="226">
        <f t="shared" si="62"/>
        <v>214</v>
      </c>
      <c r="M214" s="167" t="str">
        <f>IF(J214="","未入力あり","✔")</f>
        <v>✔</v>
      </c>
      <c r="O214" s="227" t="str">
        <f>IF(I214="A",IF(J214="はい","○",IF(J214="いいえ","×","")),"")</f>
        <v>○</v>
      </c>
      <c r="Q214" s="161"/>
    </row>
    <row r="215" spans="1:17" ht="15" customHeight="1" thickBot="1" x14ac:dyDescent="0.2">
      <c r="A215" s="377"/>
      <c r="B215" s="235"/>
      <c r="C215" s="245"/>
      <c r="D215" s="378"/>
      <c r="E215" s="829" t="s">
        <v>481</v>
      </c>
      <c r="F215" s="830"/>
      <c r="G215" s="830"/>
      <c r="H215" s="831"/>
      <c r="I215" s="236" t="s">
        <v>317</v>
      </c>
      <c r="J215" s="14">
        <v>2</v>
      </c>
      <c r="K215" s="237" t="s">
        <v>281</v>
      </c>
      <c r="L215" s="226">
        <f t="shared" si="62"/>
        <v>215</v>
      </c>
      <c r="M215" s="167" t="str">
        <f t="shared" ref="M215:M216" si="65">IF(J215="","未入力あり","✔")</f>
        <v>✔</v>
      </c>
      <c r="Q215" s="161"/>
    </row>
    <row r="216" spans="1:17" ht="15" customHeight="1" thickBot="1" x14ac:dyDescent="0.2">
      <c r="A216" s="379"/>
      <c r="B216" s="249"/>
      <c r="C216" s="250"/>
      <c r="D216" s="380"/>
      <c r="E216" s="829" t="s">
        <v>482</v>
      </c>
      <c r="F216" s="830"/>
      <c r="G216" s="830"/>
      <c r="H216" s="831"/>
      <c r="I216" s="236" t="s">
        <v>317</v>
      </c>
      <c r="J216" s="14">
        <v>0</v>
      </c>
      <c r="K216" s="237" t="s">
        <v>281</v>
      </c>
      <c r="L216" s="226">
        <f t="shared" si="62"/>
        <v>216</v>
      </c>
      <c r="M216" s="167" t="str">
        <f t="shared" si="65"/>
        <v>✔</v>
      </c>
      <c r="Q216" s="161"/>
    </row>
    <row r="217" spans="1:17" ht="27" customHeight="1" thickBot="1" x14ac:dyDescent="0.2">
      <c r="A217" s="377"/>
      <c r="B217" s="900" t="s">
        <v>483</v>
      </c>
      <c r="C217" s="901"/>
      <c r="D217" s="837" t="s">
        <v>484</v>
      </c>
      <c r="E217" s="835"/>
      <c r="F217" s="835"/>
      <c r="G217" s="835"/>
      <c r="H217" s="836"/>
      <c r="I217" s="236" t="s">
        <v>435</v>
      </c>
      <c r="J217" s="3" t="s">
        <v>1241</v>
      </c>
      <c r="K217" s="237" t="s">
        <v>333</v>
      </c>
      <c r="L217" s="226">
        <f t="shared" si="62"/>
        <v>217</v>
      </c>
      <c r="M217" s="167" t="str">
        <f>IF(J217="","未入力あり","✔")</f>
        <v>✔</v>
      </c>
      <c r="O217" s="227" t="str">
        <f t="shared" ref="O217:O218" si="66">IF(I217="A",IF(J217="はい","○",IF(J217="いいえ","×","")),"")</f>
        <v>○</v>
      </c>
      <c r="Q217" s="161"/>
    </row>
    <row r="218" spans="1:17" ht="14.25" thickBot="1" x14ac:dyDescent="0.2">
      <c r="A218" s="377"/>
      <c r="B218" s="381"/>
      <c r="C218" s="382"/>
      <c r="D218" s="837" t="s">
        <v>485</v>
      </c>
      <c r="E218" s="835"/>
      <c r="F218" s="835"/>
      <c r="G218" s="835"/>
      <c r="H218" s="836"/>
      <c r="I218" s="236" t="s">
        <v>435</v>
      </c>
      <c r="J218" s="3" t="s">
        <v>1241</v>
      </c>
      <c r="K218" s="237" t="s">
        <v>333</v>
      </c>
      <c r="L218" s="226">
        <f t="shared" si="62"/>
        <v>218</v>
      </c>
      <c r="M218" s="167" t="str">
        <f>IF(J218="","未入力あり","✔")</f>
        <v>✔</v>
      </c>
      <c r="O218" s="227" t="str">
        <f t="shared" si="66"/>
        <v>○</v>
      </c>
      <c r="Q218" s="161"/>
    </row>
    <row r="219" spans="1:17" ht="15" customHeight="1" thickBot="1" x14ac:dyDescent="0.2">
      <c r="A219" s="377"/>
      <c r="B219" s="235"/>
      <c r="C219" s="245"/>
      <c r="D219" s="378"/>
      <c r="E219" s="843" t="s">
        <v>486</v>
      </c>
      <c r="F219" s="837"/>
      <c r="G219" s="837"/>
      <c r="H219" s="850"/>
      <c r="I219" s="236" t="s">
        <v>487</v>
      </c>
      <c r="J219" s="3" t="s">
        <v>1241</v>
      </c>
      <c r="K219" s="237" t="s">
        <v>333</v>
      </c>
      <c r="L219" s="226">
        <f t="shared" si="62"/>
        <v>219</v>
      </c>
      <c r="M219" s="167" t="str">
        <f t="shared" ref="M219:M221" si="67">IF(J219="","未入力あり","✔")</f>
        <v>✔</v>
      </c>
      <c r="Q219" s="161"/>
    </row>
    <row r="220" spans="1:17" ht="15" customHeight="1" thickBot="1" x14ac:dyDescent="0.2">
      <c r="A220" s="377"/>
      <c r="B220" s="235"/>
      <c r="C220" s="245"/>
      <c r="D220" s="378"/>
      <c r="E220" s="843" t="s">
        <v>488</v>
      </c>
      <c r="F220" s="837"/>
      <c r="G220" s="837"/>
      <c r="H220" s="850"/>
      <c r="I220" s="236" t="s">
        <v>487</v>
      </c>
      <c r="J220" s="3" t="s">
        <v>1241</v>
      </c>
      <c r="K220" s="237" t="s">
        <v>333</v>
      </c>
      <c r="L220" s="226">
        <f t="shared" si="62"/>
        <v>220</v>
      </c>
      <c r="M220" s="167" t="str">
        <f t="shared" si="67"/>
        <v>✔</v>
      </c>
      <c r="Q220" s="161"/>
    </row>
    <row r="221" spans="1:17" ht="15" customHeight="1" thickBot="1" x14ac:dyDescent="0.2">
      <c r="A221" s="377"/>
      <c r="B221" s="235"/>
      <c r="C221" s="245"/>
      <c r="D221" s="245"/>
      <c r="E221" s="843" t="s">
        <v>489</v>
      </c>
      <c r="F221" s="837"/>
      <c r="G221" s="837"/>
      <c r="H221" s="850"/>
      <c r="I221" s="236" t="s">
        <v>487</v>
      </c>
      <c r="J221" s="3" t="s">
        <v>1241</v>
      </c>
      <c r="K221" s="237" t="s">
        <v>333</v>
      </c>
      <c r="L221" s="226">
        <f t="shared" si="62"/>
        <v>221</v>
      </c>
      <c r="M221" s="167" t="str">
        <f t="shared" si="67"/>
        <v>✔</v>
      </c>
      <c r="Q221" s="161"/>
    </row>
    <row r="222" spans="1:17" ht="15" customHeight="1" thickBot="1" x14ac:dyDescent="0.2">
      <c r="A222" s="377"/>
      <c r="B222" s="900" t="s">
        <v>490</v>
      </c>
      <c r="C222" s="901"/>
      <c r="D222" s="837" t="s">
        <v>491</v>
      </c>
      <c r="E222" s="835"/>
      <c r="F222" s="835"/>
      <c r="G222" s="835"/>
      <c r="H222" s="836"/>
      <c r="I222" s="236" t="s">
        <v>435</v>
      </c>
      <c r="J222" s="3" t="s">
        <v>1241</v>
      </c>
      <c r="K222" s="237" t="s">
        <v>333</v>
      </c>
      <c r="L222" s="226">
        <f t="shared" si="62"/>
        <v>222</v>
      </c>
      <c r="M222" s="167" t="str">
        <f>IF(J222="","未入力あり","✔")</f>
        <v>✔</v>
      </c>
      <c r="O222" s="227" t="str">
        <f t="shared" ref="O222:O223" si="68">IF(I222="A",IF(J222="はい","○",IF(J222="いいえ","×","")),"")</f>
        <v>○</v>
      </c>
      <c r="Q222" s="161"/>
    </row>
    <row r="223" spans="1:17" ht="15" customHeight="1" thickBot="1" x14ac:dyDescent="0.2">
      <c r="A223" s="377"/>
      <c r="B223" s="900" t="s">
        <v>492</v>
      </c>
      <c r="C223" s="901"/>
      <c r="D223" s="837" t="s">
        <v>493</v>
      </c>
      <c r="E223" s="835"/>
      <c r="F223" s="835"/>
      <c r="G223" s="835"/>
      <c r="H223" s="836"/>
      <c r="I223" s="236" t="s">
        <v>435</v>
      </c>
      <c r="J223" s="3" t="s">
        <v>1241</v>
      </c>
      <c r="K223" s="237" t="s">
        <v>333</v>
      </c>
      <c r="L223" s="226">
        <f t="shared" si="62"/>
        <v>223</v>
      </c>
      <c r="M223" s="167" t="str">
        <f>IF(J223="","未入力あり","✔")</f>
        <v>✔</v>
      </c>
      <c r="O223" s="227" t="str">
        <f t="shared" si="68"/>
        <v>○</v>
      </c>
      <c r="Q223" s="161"/>
    </row>
    <row r="224" spans="1:17" ht="15" customHeight="1" thickBot="1" x14ac:dyDescent="0.2">
      <c r="A224" s="377"/>
      <c r="B224" s="241"/>
      <c r="C224" s="242"/>
      <c r="D224" s="383"/>
      <c r="E224" s="840" t="s">
        <v>494</v>
      </c>
      <c r="F224" s="835"/>
      <c r="G224" s="835"/>
      <c r="H224" s="836"/>
      <c r="I224" s="236" t="s">
        <v>487</v>
      </c>
      <c r="J224" s="3" t="s">
        <v>1241</v>
      </c>
      <c r="K224" s="237" t="s">
        <v>333</v>
      </c>
      <c r="L224" s="226">
        <f t="shared" si="62"/>
        <v>224</v>
      </c>
      <c r="M224" s="167" t="str">
        <f t="shared" ref="M224" si="69">IF(J224="","未入力あり","✔")</f>
        <v>✔</v>
      </c>
      <c r="Q224" s="161"/>
    </row>
    <row r="225" spans="1:17" ht="15" customHeight="1" thickBot="1" x14ac:dyDescent="0.2">
      <c r="A225" s="261"/>
      <c r="B225" s="900" t="s">
        <v>495</v>
      </c>
      <c r="C225" s="901"/>
      <c r="D225" s="837" t="s">
        <v>496</v>
      </c>
      <c r="E225" s="835"/>
      <c r="F225" s="835"/>
      <c r="G225" s="835"/>
      <c r="H225" s="836"/>
      <c r="I225" s="236" t="s">
        <v>435</v>
      </c>
      <c r="J225" s="3" t="s">
        <v>1241</v>
      </c>
      <c r="K225" s="237" t="s">
        <v>333</v>
      </c>
      <c r="L225" s="226">
        <f t="shared" si="62"/>
        <v>225</v>
      </c>
      <c r="M225" s="167" t="str">
        <f>IF(J225="","未入力あり","✔")</f>
        <v>✔</v>
      </c>
      <c r="O225" s="227" t="str">
        <f>IF(I225="A",IF(J225="はい","○",IF(J225="いいえ","×","")),"")</f>
        <v>○</v>
      </c>
      <c r="Q225" s="161"/>
    </row>
    <row r="226" spans="1:17" ht="15" customHeight="1" thickBot="1" x14ac:dyDescent="0.2">
      <c r="A226" s="261"/>
      <c r="B226" s="235"/>
      <c r="C226" s="245"/>
      <c r="D226" s="378"/>
      <c r="E226" s="941" t="s">
        <v>497</v>
      </c>
      <c r="F226" s="942"/>
      <c r="G226" s="942"/>
      <c r="H226" s="943"/>
      <c r="I226" s="236" t="s">
        <v>487</v>
      </c>
      <c r="J226" s="14">
        <v>12</v>
      </c>
      <c r="K226" s="237" t="s">
        <v>498</v>
      </c>
      <c r="L226" s="226">
        <f t="shared" si="62"/>
        <v>226</v>
      </c>
      <c r="M226" s="167" t="str">
        <f t="shared" ref="M226:M227" si="70">IF(J226="","未入力あり","✔")</f>
        <v>✔</v>
      </c>
      <c r="Q226" s="161"/>
    </row>
    <row r="227" spans="1:17" ht="15" customHeight="1" thickBot="1" x14ac:dyDescent="0.2">
      <c r="A227" s="261"/>
      <c r="B227" s="235"/>
      <c r="C227" s="245"/>
      <c r="D227" s="378"/>
      <c r="E227" s="840" t="s">
        <v>499</v>
      </c>
      <c r="F227" s="835"/>
      <c r="G227" s="835"/>
      <c r="H227" s="836"/>
      <c r="I227" s="236" t="s">
        <v>487</v>
      </c>
      <c r="J227" s="3" t="s">
        <v>1241</v>
      </c>
      <c r="K227" s="237" t="s">
        <v>333</v>
      </c>
      <c r="L227" s="226">
        <f t="shared" si="62"/>
        <v>227</v>
      </c>
      <c r="M227" s="167" t="str">
        <f t="shared" si="70"/>
        <v>✔</v>
      </c>
      <c r="Q227" s="161"/>
    </row>
    <row r="228" spans="1:17" ht="15" customHeight="1" thickBot="1" x14ac:dyDescent="0.2">
      <c r="A228" s="261"/>
      <c r="B228" s="241"/>
      <c r="C228" s="242"/>
      <c r="D228" s="383"/>
      <c r="E228" s="840" t="s">
        <v>500</v>
      </c>
      <c r="F228" s="835"/>
      <c r="G228" s="835"/>
      <c r="H228" s="836"/>
      <c r="I228" s="236"/>
      <c r="J228" s="118" t="s">
        <v>501</v>
      </c>
      <c r="K228" s="237"/>
      <c r="L228" s="226">
        <f t="shared" si="62"/>
        <v>228</v>
      </c>
      <c r="Q228" s="161"/>
    </row>
    <row r="229" spans="1:17" ht="15" customHeight="1" thickBot="1" x14ac:dyDescent="0.2">
      <c r="A229" s="261"/>
      <c r="B229" s="900" t="s">
        <v>502</v>
      </c>
      <c r="C229" s="901"/>
      <c r="D229" s="835" t="s">
        <v>503</v>
      </c>
      <c r="E229" s="835"/>
      <c r="F229" s="835"/>
      <c r="G229" s="835"/>
      <c r="H229" s="836"/>
      <c r="I229" s="236" t="s">
        <v>435</v>
      </c>
      <c r="J229" s="3" t="s">
        <v>1241</v>
      </c>
      <c r="K229" s="237" t="s">
        <v>333</v>
      </c>
      <c r="L229" s="226">
        <f t="shared" si="62"/>
        <v>229</v>
      </c>
      <c r="M229" s="167" t="str">
        <f>IF(J229="","未入力あり","✔")</f>
        <v>✔</v>
      </c>
      <c r="O229" s="227" t="str">
        <f t="shared" ref="O229:O230" si="71">IF(I229="A",IF(J229="はい","○",IF(J229="いいえ","×","")),"")</f>
        <v>○</v>
      </c>
      <c r="Q229" s="161"/>
    </row>
    <row r="230" spans="1:17" ht="15" customHeight="1" thickBot="1" x14ac:dyDescent="0.2">
      <c r="A230" s="261"/>
      <c r="B230" s="384"/>
      <c r="C230" s="385"/>
      <c r="D230" s="835" t="s">
        <v>504</v>
      </c>
      <c r="E230" s="835"/>
      <c r="F230" s="835"/>
      <c r="G230" s="835"/>
      <c r="H230" s="836"/>
      <c r="I230" s="236" t="s">
        <v>435</v>
      </c>
      <c r="J230" s="3" t="s">
        <v>1241</v>
      </c>
      <c r="K230" s="237" t="s">
        <v>333</v>
      </c>
      <c r="L230" s="226">
        <f t="shared" si="62"/>
        <v>230</v>
      </c>
      <c r="M230" s="167" t="str">
        <f t="shared" ref="M230:M234" si="72">IF(J230="","未入力あり","✔")</f>
        <v>✔</v>
      </c>
      <c r="O230" s="227" t="str">
        <f t="shared" si="71"/>
        <v>○</v>
      </c>
      <c r="Q230" s="161"/>
    </row>
    <row r="231" spans="1:17" ht="15" customHeight="1" thickBot="1" x14ac:dyDescent="0.2">
      <c r="A231" s="261"/>
      <c r="B231" s="900" t="s">
        <v>505</v>
      </c>
      <c r="C231" s="901"/>
      <c r="D231" s="835" t="s">
        <v>506</v>
      </c>
      <c r="E231" s="835"/>
      <c r="F231" s="835"/>
      <c r="G231" s="835"/>
      <c r="H231" s="836"/>
      <c r="I231" s="236" t="s">
        <v>442</v>
      </c>
      <c r="J231" s="3" t="s">
        <v>1241</v>
      </c>
      <c r="K231" s="237" t="s">
        <v>333</v>
      </c>
      <c r="L231" s="226">
        <f t="shared" si="62"/>
        <v>231</v>
      </c>
      <c r="M231" s="167" t="str">
        <f t="shared" si="72"/>
        <v>✔</v>
      </c>
      <c r="Q231" s="161"/>
    </row>
    <row r="232" spans="1:17" ht="15" customHeight="1" thickBot="1" x14ac:dyDescent="0.2">
      <c r="A232" s="261"/>
      <c r="B232" s="900" t="s">
        <v>507</v>
      </c>
      <c r="C232" s="901"/>
      <c r="D232" s="835" t="s">
        <v>508</v>
      </c>
      <c r="E232" s="835"/>
      <c r="F232" s="835"/>
      <c r="G232" s="835"/>
      <c r="H232" s="836"/>
      <c r="I232" s="236" t="s">
        <v>304</v>
      </c>
      <c r="J232" s="3" t="s">
        <v>1241</v>
      </c>
      <c r="K232" s="237" t="s">
        <v>333</v>
      </c>
      <c r="L232" s="226">
        <f t="shared" si="62"/>
        <v>232</v>
      </c>
      <c r="M232" s="167" t="str">
        <f t="shared" si="72"/>
        <v>✔</v>
      </c>
      <c r="O232" s="227" t="str">
        <f t="shared" ref="O232:O236" si="73">IF(I232="A",IF(J232="はい","○",IF(J232="いいえ","×","")),"")</f>
        <v>○</v>
      </c>
      <c r="Q232" s="161"/>
    </row>
    <row r="233" spans="1:17" ht="23.25" customHeight="1" thickBot="1" x14ac:dyDescent="0.2">
      <c r="A233" s="261"/>
      <c r="B233" s="900" t="s">
        <v>509</v>
      </c>
      <c r="C233" s="901"/>
      <c r="D233" s="837" t="s">
        <v>510</v>
      </c>
      <c r="E233" s="835"/>
      <c r="F233" s="835"/>
      <c r="G233" s="835"/>
      <c r="H233" s="836"/>
      <c r="I233" s="236" t="s">
        <v>304</v>
      </c>
      <c r="J233" s="3" t="s">
        <v>1241</v>
      </c>
      <c r="K233" s="237" t="s">
        <v>333</v>
      </c>
      <c r="L233" s="226">
        <f t="shared" si="62"/>
        <v>233</v>
      </c>
      <c r="M233" s="167" t="str">
        <f t="shared" si="72"/>
        <v>✔</v>
      </c>
      <c r="O233" s="227" t="str">
        <f t="shared" si="73"/>
        <v>○</v>
      </c>
      <c r="Q233" s="161"/>
    </row>
    <row r="234" spans="1:17" ht="15" customHeight="1" thickBot="1" x14ac:dyDescent="0.2">
      <c r="A234" s="261"/>
      <c r="B234" s="235"/>
      <c r="C234" s="245"/>
      <c r="D234" s="378"/>
      <c r="E234" s="840" t="s">
        <v>511</v>
      </c>
      <c r="F234" s="835"/>
      <c r="G234" s="835"/>
      <c r="H234" s="836"/>
      <c r="I234" s="236" t="s">
        <v>304</v>
      </c>
      <c r="J234" s="3" t="s">
        <v>1241</v>
      </c>
      <c r="K234" s="237" t="s">
        <v>333</v>
      </c>
      <c r="L234" s="226">
        <f t="shared" si="62"/>
        <v>234</v>
      </c>
      <c r="M234" s="167" t="str">
        <f t="shared" si="72"/>
        <v>✔</v>
      </c>
      <c r="O234" s="227" t="str">
        <f t="shared" si="73"/>
        <v>○</v>
      </c>
      <c r="Q234" s="161"/>
    </row>
    <row r="235" spans="1:17" ht="15" customHeight="1" thickBot="1" x14ac:dyDescent="0.2">
      <c r="A235" s="261"/>
      <c r="B235" s="235"/>
      <c r="C235" s="245"/>
      <c r="D235" s="378"/>
      <c r="E235" s="840" t="s">
        <v>512</v>
      </c>
      <c r="F235" s="835"/>
      <c r="G235" s="835"/>
      <c r="H235" s="836"/>
      <c r="I235" s="236" t="str">
        <f>+IF(ISBLANK(J236),"A/-",IF(J236="いいえ","A","-"))</f>
        <v>A</v>
      </c>
      <c r="J235" s="3" t="s">
        <v>1241</v>
      </c>
      <c r="K235" s="237" t="s">
        <v>333</v>
      </c>
      <c r="L235" s="226">
        <f t="shared" si="62"/>
        <v>235</v>
      </c>
      <c r="M235" s="167" t="str">
        <f>IF(OR(J235&lt;&gt;"",J236="はい"),"✔","未入力あり")</f>
        <v>✔</v>
      </c>
      <c r="O235" s="227" t="str">
        <f t="shared" si="73"/>
        <v>○</v>
      </c>
      <c r="Q235" s="161"/>
    </row>
    <row r="236" spans="1:17" ht="34.5" customHeight="1" thickBot="1" x14ac:dyDescent="0.2">
      <c r="A236" s="261"/>
      <c r="B236" s="241"/>
      <c r="C236" s="242"/>
      <c r="D236" s="383"/>
      <c r="E236" s="840" t="s">
        <v>513</v>
      </c>
      <c r="F236" s="835"/>
      <c r="G236" s="835"/>
      <c r="H236" s="836"/>
      <c r="I236" s="236" t="str">
        <f>+IF(ISBLANK(J235),"A/-",IF(J235="いいえ","A","-"))</f>
        <v>-</v>
      </c>
      <c r="J236" s="3" t="s">
        <v>1240</v>
      </c>
      <c r="K236" s="237" t="s">
        <v>333</v>
      </c>
      <c r="L236" s="226">
        <f t="shared" si="62"/>
        <v>236</v>
      </c>
      <c r="M236" s="167" t="str">
        <f>IF(OR(J236&lt;&gt;"",J235="はい"),"✔","未入力あり")</f>
        <v>✔</v>
      </c>
      <c r="O236" s="227" t="str">
        <f t="shared" si="73"/>
        <v/>
      </c>
      <c r="Q236" s="161"/>
    </row>
    <row r="237" spans="1:17" ht="21" customHeight="1" thickBot="1" x14ac:dyDescent="0.2">
      <c r="A237" s="939" t="s">
        <v>514</v>
      </c>
      <c r="B237" s="940"/>
      <c r="C237" s="940"/>
      <c r="D237" s="940"/>
      <c r="E237" s="940"/>
      <c r="F237" s="940"/>
      <c r="G237" s="940"/>
      <c r="H237" s="940"/>
      <c r="I237" s="376"/>
      <c r="J237" s="376"/>
      <c r="K237" s="338"/>
      <c r="L237" s="226">
        <f t="shared" si="62"/>
        <v>237</v>
      </c>
      <c r="Q237" s="161"/>
    </row>
    <row r="238" spans="1:17" ht="15" customHeight="1" thickBot="1" x14ac:dyDescent="0.2">
      <c r="A238" s="377"/>
      <c r="B238" s="761" t="s">
        <v>1118</v>
      </c>
      <c r="C238" s="760"/>
      <c r="D238" s="760"/>
      <c r="E238" s="760"/>
      <c r="F238" s="760"/>
      <c r="G238" s="760"/>
      <c r="H238" s="325"/>
      <c r="I238" s="236" t="s">
        <v>304</v>
      </c>
      <c r="J238" s="3" t="s">
        <v>1241</v>
      </c>
      <c r="K238" s="237" t="s">
        <v>305</v>
      </c>
      <c r="L238" s="226">
        <f t="shared" si="62"/>
        <v>238</v>
      </c>
      <c r="M238" s="167" t="str">
        <f>IF(J238="","未入力あり","✔")</f>
        <v>✔</v>
      </c>
      <c r="O238" s="227" t="str">
        <f t="shared" ref="O238:O240" si="74">IF(I238="A",IF(J238="はい","○",IF(J238="いいえ","×","")),"")</f>
        <v>○</v>
      </c>
      <c r="Q238" s="161"/>
    </row>
    <row r="239" spans="1:17" ht="15" customHeight="1" thickBot="1" x14ac:dyDescent="0.2">
      <c r="A239" s="261"/>
      <c r="B239" s="386" t="s">
        <v>479</v>
      </c>
      <c r="C239" s="387"/>
      <c r="D239" s="388"/>
      <c r="E239" s="835" t="s">
        <v>515</v>
      </c>
      <c r="F239" s="835"/>
      <c r="G239" s="835"/>
      <c r="H239" s="836"/>
      <c r="I239" s="236" t="s">
        <v>304</v>
      </c>
      <c r="J239" s="3" t="s">
        <v>1241</v>
      </c>
      <c r="K239" s="237" t="s">
        <v>305</v>
      </c>
      <c r="L239" s="226">
        <f t="shared" si="62"/>
        <v>239</v>
      </c>
      <c r="M239" s="167" t="str">
        <f>IF(J239="","未入力あり","✔")</f>
        <v>✔</v>
      </c>
      <c r="O239" s="227" t="str">
        <f t="shared" si="74"/>
        <v>○</v>
      </c>
      <c r="Q239" s="161"/>
    </row>
    <row r="240" spans="1:17" ht="15" customHeight="1" thickBot="1" x14ac:dyDescent="0.2">
      <c r="A240" s="261"/>
      <c r="B240" s="389" t="s">
        <v>483</v>
      </c>
      <c r="C240" s="390"/>
      <c r="E240" s="937" t="s">
        <v>516</v>
      </c>
      <c r="F240" s="937"/>
      <c r="G240" s="937"/>
      <c r="H240" s="938"/>
      <c r="I240" s="236" t="s">
        <v>304</v>
      </c>
      <c r="J240" s="3" t="s">
        <v>1241</v>
      </c>
      <c r="K240" s="237" t="s">
        <v>305</v>
      </c>
      <c r="L240" s="226">
        <f t="shared" si="62"/>
        <v>240</v>
      </c>
      <c r="M240" s="167" t="str">
        <f>IF(J240="","未入力あり","✔")</f>
        <v>✔</v>
      </c>
      <c r="O240" s="227" t="str">
        <f t="shared" si="74"/>
        <v>○</v>
      </c>
      <c r="Q240" s="161"/>
    </row>
    <row r="241" spans="1:17" ht="27" customHeight="1" thickBot="1" x14ac:dyDescent="0.2">
      <c r="A241" s="216"/>
      <c r="B241" s="255"/>
      <c r="C241" s="258"/>
      <c r="D241" s="258"/>
      <c r="E241" s="391"/>
      <c r="F241" s="323" t="s">
        <v>517</v>
      </c>
      <c r="G241" s="324"/>
      <c r="H241" s="325"/>
      <c r="I241" s="236" t="s">
        <v>317</v>
      </c>
      <c r="J241" s="806" t="s">
        <v>1401</v>
      </c>
      <c r="K241" s="808"/>
      <c r="L241" s="226">
        <f t="shared" si="62"/>
        <v>241</v>
      </c>
      <c r="M241" s="167" t="str">
        <f>IF(J241="","未入力あり","✔")</f>
        <v>✔</v>
      </c>
      <c r="Q241" s="161"/>
    </row>
    <row r="242" spans="1:17" ht="15" customHeight="1" thickBot="1" x14ac:dyDescent="0.2">
      <c r="A242" s="261"/>
      <c r="B242" s="392" t="s">
        <v>490</v>
      </c>
      <c r="C242" s="393"/>
      <c r="E242" s="837" t="s">
        <v>518</v>
      </c>
      <c r="F242" s="837"/>
      <c r="G242" s="837"/>
      <c r="H242" s="850"/>
      <c r="I242" s="224" t="s">
        <v>304</v>
      </c>
      <c r="J242" s="3" t="s">
        <v>1241</v>
      </c>
      <c r="K242" s="225" t="s">
        <v>305</v>
      </c>
      <c r="L242" s="226">
        <f t="shared" si="62"/>
        <v>242</v>
      </c>
      <c r="M242" s="167" t="str">
        <f t="shared" ref="M242" si="75">IF(J242="","未入力あり","✔")</f>
        <v>✔</v>
      </c>
      <c r="O242" s="227" t="str">
        <f>IF(I242="A",IF(J242="はい","○",IF(J242="いいえ","×","")),"")</f>
        <v>○</v>
      </c>
      <c r="Q242" s="161"/>
    </row>
    <row r="243" spans="1:17" ht="27" customHeight="1" thickBot="1" x14ac:dyDescent="0.2">
      <c r="A243" s="261"/>
      <c r="B243" s="257"/>
      <c r="C243" s="258"/>
      <c r="D243" s="258"/>
      <c r="F243" s="323" t="s">
        <v>517</v>
      </c>
      <c r="G243" s="324"/>
      <c r="H243" s="325"/>
      <c r="I243" s="236" t="s">
        <v>317</v>
      </c>
      <c r="J243" s="806" t="s">
        <v>1401</v>
      </c>
      <c r="K243" s="808"/>
      <c r="L243" s="226">
        <f t="shared" si="62"/>
        <v>243</v>
      </c>
      <c r="M243" s="167" t="str">
        <f>IF(J243="","未入力あり","✔")</f>
        <v>✔</v>
      </c>
      <c r="Q243" s="161"/>
    </row>
    <row r="244" spans="1:17" ht="15" customHeight="1" thickBot="1" x14ac:dyDescent="0.2">
      <c r="A244" s="261"/>
      <c r="B244" s="392" t="s">
        <v>492</v>
      </c>
      <c r="C244" s="393"/>
      <c r="E244" s="837" t="s">
        <v>519</v>
      </c>
      <c r="F244" s="837"/>
      <c r="G244" s="837"/>
      <c r="H244" s="850"/>
      <c r="I244" s="236" t="s">
        <v>442</v>
      </c>
      <c r="J244" s="3" t="s">
        <v>1241</v>
      </c>
      <c r="K244" s="394" t="s">
        <v>305</v>
      </c>
      <c r="L244" s="226">
        <f t="shared" si="62"/>
        <v>244</v>
      </c>
      <c r="M244" s="167" t="str">
        <f t="shared" ref="M244" si="76">IF(J244="","未入力あり","✔")</f>
        <v>✔</v>
      </c>
      <c r="Q244" s="161"/>
    </row>
    <row r="245" spans="1:17" ht="15" customHeight="1" thickBot="1" x14ac:dyDescent="0.2">
      <c r="A245" s="261"/>
      <c r="B245" s="331"/>
      <c r="C245" s="177"/>
      <c r="D245" s="177"/>
      <c r="F245" s="891" t="s">
        <v>520</v>
      </c>
      <c r="G245" s="892"/>
      <c r="H245" s="893"/>
      <c r="I245" s="236" t="s">
        <v>487</v>
      </c>
      <c r="J245" s="7" t="s">
        <v>521</v>
      </c>
      <c r="K245" s="395" t="s">
        <v>522</v>
      </c>
      <c r="L245" s="226">
        <f t="shared" si="62"/>
        <v>245</v>
      </c>
      <c r="M245" s="167" t="str">
        <f>IF(OR(ISBLANK(J244),J244="はい"),"",IF(AND(J244="いいえ",OR(J245="年　月",J245="")),"未入力あり","✔"))</f>
        <v/>
      </c>
      <c r="Q245" s="161"/>
    </row>
    <row r="246" spans="1:17" ht="15" customHeight="1" thickBot="1" x14ac:dyDescent="0.2">
      <c r="A246" s="261"/>
      <c r="B246" s="392" t="s">
        <v>495</v>
      </c>
      <c r="C246" s="393"/>
      <c r="D246" s="396"/>
      <c r="E246" s="837" t="s">
        <v>523</v>
      </c>
      <c r="F246" s="837"/>
      <c r="G246" s="837"/>
      <c r="H246" s="850"/>
      <c r="I246" s="236" t="s">
        <v>442</v>
      </c>
      <c r="J246" s="3" t="s">
        <v>1241</v>
      </c>
      <c r="K246" s="237" t="s">
        <v>305</v>
      </c>
      <c r="L246" s="226">
        <f t="shared" si="62"/>
        <v>246</v>
      </c>
      <c r="M246" s="167" t="str">
        <f t="shared" ref="M246:M248" si="77">IF(J246="","未入力あり","✔")</f>
        <v>✔</v>
      </c>
      <c r="Q246" s="161"/>
    </row>
    <row r="247" spans="1:17" ht="15" customHeight="1" thickBot="1" x14ac:dyDescent="0.2">
      <c r="A247" s="261"/>
      <c r="B247" s="257"/>
      <c r="C247" s="258"/>
      <c r="D247" s="258"/>
      <c r="E247" s="397"/>
      <c r="F247" s="323" t="s">
        <v>524</v>
      </c>
      <c r="G247" s="324"/>
      <c r="H247" s="325"/>
      <c r="I247" s="236" t="s">
        <v>317</v>
      </c>
      <c r="J247" s="14">
        <v>4</v>
      </c>
      <c r="K247" s="398" t="s">
        <v>281</v>
      </c>
      <c r="L247" s="226">
        <f t="shared" si="62"/>
        <v>247</v>
      </c>
      <c r="M247" s="167" t="str">
        <f t="shared" si="77"/>
        <v>✔</v>
      </c>
      <c r="Q247" s="161"/>
    </row>
    <row r="248" spans="1:17" ht="15" customHeight="1" thickBot="1" x14ac:dyDescent="0.2">
      <c r="A248" s="261"/>
      <c r="B248" s="392" t="s">
        <v>502</v>
      </c>
      <c r="C248" s="393"/>
      <c r="E248" s="837" t="s">
        <v>525</v>
      </c>
      <c r="F248" s="837"/>
      <c r="G248" s="837"/>
      <c r="H248" s="850"/>
      <c r="I248" s="236" t="s">
        <v>304</v>
      </c>
      <c r="J248" s="3" t="s">
        <v>1241</v>
      </c>
      <c r="K248" s="237" t="s">
        <v>305</v>
      </c>
      <c r="L248" s="226">
        <f t="shared" si="62"/>
        <v>248</v>
      </c>
      <c r="M248" s="167" t="str">
        <f t="shared" si="77"/>
        <v>✔</v>
      </c>
      <c r="O248" s="227" t="str">
        <f>IF(I248="A",IF(J248="はい","○",IF(J248="いいえ","×","")),"")</f>
        <v>○</v>
      </c>
      <c r="Q248" s="161"/>
    </row>
    <row r="249" spans="1:17" ht="15" customHeight="1" thickBot="1" x14ac:dyDescent="0.2">
      <c r="A249" s="261"/>
      <c r="B249" s="399" t="s">
        <v>526</v>
      </c>
      <c r="C249" s="400"/>
      <c r="D249" s="400"/>
      <c r="E249" s="400"/>
      <c r="F249" s="400"/>
      <c r="G249" s="400"/>
      <c r="H249" s="401"/>
      <c r="I249" s="236"/>
      <c r="J249" s="118" t="s">
        <v>527</v>
      </c>
      <c r="K249" s="237"/>
      <c r="L249" s="226">
        <f t="shared" si="62"/>
        <v>249</v>
      </c>
      <c r="Q249" s="161"/>
    </row>
    <row r="250" spans="1:17" ht="15" customHeight="1" thickBot="1" x14ac:dyDescent="0.2">
      <c r="A250" s="216"/>
      <c r="B250" s="323" t="s">
        <v>1169</v>
      </c>
      <c r="C250" s="402"/>
      <c r="D250" s="402"/>
      <c r="E250" s="402"/>
      <c r="F250" s="402"/>
      <c r="G250" s="402"/>
      <c r="H250" s="403"/>
      <c r="I250" s="236" t="s">
        <v>317</v>
      </c>
      <c r="J250" s="14">
        <v>7</v>
      </c>
      <c r="K250" s="237" t="s">
        <v>454</v>
      </c>
      <c r="L250" s="226">
        <f t="shared" si="62"/>
        <v>250</v>
      </c>
      <c r="M250" s="167" t="str">
        <f t="shared" ref="M250" si="78">IF(J250="","未入力あり","✔")</f>
        <v>✔</v>
      </c>
      <c r="Q250" s="161"/>
    </row>
    <row r="251" spans="1:17" ht="15" customHeight="1" thickBot="1" x14ac:dyDescent="0.2">
      <c r="A251" s="216"/>
      <c r="B251" s="323" t="s">
        <v>1170</v>
      </c>
      <c r="C251" s="402"/>
      <c r="D251" s="402"/>
      <c r="E251" s="402"/>
      <c r="F251" s="402"/>
      <c r="G251" s="402"/>
      <c r="H251" s="403"/>
      <c r="I251" s="236" t="s">
        <v>317</v>
      </c>
      <c r="J251" s="14">
        <v>0</v>
      </c>
      <c r="K251" s="237" t="s">
        <v>454</v>
      </c>
      <c r="L251" s="226">
        <f t="shared" si="62"/>
        <v>251</v>
      </c>
      <c r="M251" s="167" t="str">
        <f t="shared" ref="M251:M252" si="79">IF(J251="","未入力あり","✔")</f>
        <v>✔</v>
      </c>
      <c r="Q251" s="161"/>
    </row>
    <row r="252" spans="1:17" ht="15" customHeight="1" thickBot="1" x14ac:dyDescent="0.2">
      <c r="A252" s="216"/>
      <c r="B252" s="323" t="s">
        <v>1171</v>
      </c>
      <c r="C252" s="402"/>
      <c r="D252" s="402"/>
      <c r="E252" s="402"/>
      <c r="F252" s="402"/>
      <c r="G252" s="402"/>
      <c r="H252" s="403"/>
      <c r="I252" s="236" t="s">
        <v>317</v>
      </c>
      <c r="J252" s="14">
        <v>2</v>
      </c>
      <c r="K252" s="237" t="s">
        <v>454</v>
      </c>
      <c r="L252" s="226">
        <f t="shared" si="62"/>
        <v>252</v>
      </c>
      <c r="M252" s="167" t="str">
        <f t="shared" si="79"/>
        <v>✔</v>
      </c>
      <c r="Q252" s="161"/>
    </row>
    <row r="253" spans="1:17" ht="21" customHeight="1" thickBot="1" x14ac:dyDescent="0.2">
      <c r="A253" s="902" t="s">
        <v>528</v>
      </c>
      <c r="B253" s="899"/>
      <c r="C253" s="899"/>
      <c r="D253" s="899"/>
      <c r="E253" s="899"/>
      <c r="F253" s="899"/>
      <c r="G253" s="899"/>
      <c r="H253" s="899"/>
      <c r="I253" s="337"/>
      <c r="J253" s="376"/>
      <c r="K253" s="338"/>
      <c r="L253" s="226">
        <f t="shared" si="62"/>
        <v>253</v>
      </c>
      <c r="Q253" s="161"/>
    </row>
    <row r="254" spans="1:17" ht="26.25" customHeight="1" thickBot="1" x14ac:dyDescent="0.2">
      <c r="A254" s="261"/>
      <c r="B254" s="900" t="s">
        <v>479</v>
      </c>
      <c r="C254" s="901"/>
      <c r="D254" s="841" t="s">
        <v>1119</v>
      </c>
      <c r="E254" s="848"/>
      <c r="F254" s="848"/>
      <c r="G254" s="848"/>
      <c r="H254" s="849"/>
      <c r="I254" s="236" t="s">
        <v>435</v>
      </c>
      <c r="J254" s="3" t="s">
        <v>1241</v>
      </c>
      <c r="K254" s="237" t="s">
        <v>333</v>
      </c>
      <c r="L254" s="226">
        <f t="shared" si="62"/>
        <v>254</v>
      </c>
      <c r="M254" s="167" t="str">
        <f>IF(J254="","未入力あり","✔")</f>
        <v>✔</v>
      </c>
      <c r="O254" s="227" t="str">
        <f>IF(I254="A",IF(J254="はい","○",IF(J254="いいえ","×","")),"")</f>
        <v>○</v>
      </c>
      <c r="Q254" s="161"/>
    </row>
    <row r="255" spans="1:17" ht="15" customHeight="1" thickBot="1" x14ac:dyDescent="0.2">
      <c r="A255" s="261"/>
      <c r="B255" s="241"/>
      <c r="C255" s="242"/>
      <c r="D255" s="242"/>
      <c r="E255" s="840" t="s">
        <v>529</v>
      </c>
      <c r="F255" s="835"/>
      <c r="G255" s="835"/>
      <c r="H255" s="836"/>
      <c r="I255" s="236"/>
      <c r="J255" s="118" t="s">
        <v>530</v>
      </c>
      <c r="K255" s="237"/>
      <c r="L255" s="226">
        <f t="shared" si="62"/>
        <v>255</v>
      </c>
      <c r="Q255" s="161"/>
    </row>
    <row r="256" spans="1:17" ht="27" customHeight="1" thickBot="1" x14ac:dyDescent="0.2">
      <c r="A256" s="261"/>
      <c r="B256" s="900" t="s">
        <v>483</v>
      </c>
      <c r="C256" s="901"/>
      <c r="D256" s="841" t="s">
        <v>1120</v>
      </c>
      <c r="E256" s="848"/>
      <c r="F256" s="848"/>
      <c r="G256" s="848"/>
      <c r="H256" s="849"/>
      <c r="I256" s="236" t="s">
        <v>435</v>
      </c>
      <c r="J256" s="3" t="s">
        <v>1241</v>
      </c>
      <c r="K256" s="237" t="s">
        <v>333</v>
      </c>
      <c r="L256" s="226">
        <f t="shared" si="62"/>
        <v>256</v>
      </c>
      <c r="M256" s="167" t="str">
        <f>IF(J256="","未入力あり","✔")</f>
        <v>✔</v>
      </c>
      <c r="O256" s="227" t="str">
        <f>IF(I256="A",IF(J256="はい","○",IF(J256="いいえ","×","")),"")</f>
        <v>○</v>
      </c>
      <c r="Q256" s="161"/>
    </row>
    <row r="257" spans="1:17" ht="27" customHeight="1" thickBot="1" x14ac:dyDescent="0.2">
      <c r="A257" s="261"/>
      <c r="B257" s="241"/>
      <c r="C257" s="242"/>
      <c r="D257" s="242"/>
      <c r="E257" s="840" t="s">
        <v>531</v>
      </c>
      <c r="F257" s="835"/>
      <c r="G257" s="835"/>
      <c r="H257" s="836"/>
      <c r="I257" s="236" t="s">
        <v>317</v>
      </c>
      <c r="J257" s="802" t="s">
        <v>1401</v>
      </c>
      <c r="K257" s="803"/>
      <c r="L257" s="226">
        <f t="shared" si="62"/>
        <v>257</v>
      </c>
      <c r="M257" s="167" t="str">
        <f>IF(J257="","未入力あり","✔")</f>
        <v>✔</v>
      </c>
      <c r="Q257" s="161"/>
    </row>
    <row r="258" spans="1:17" ht="15" customHeight="1" thickBot="1" x14ac:dyDescent="0.2">
      <c r="A258" s="216"/>
      <c r="B258" s="900" t="s">
        <v>490</v>
      </c>
      <c r="C258" s="901"/>
      <c r="D258" s="841" t="s">
        <v>532</v>
      </c>
      <c r="E258" s="848"/>
      <c r="F258" s="848"/>
      <c r="G258" s="848"/>
      <c r="H258" s="849"/>
      <c r="I258" s="236" t="s">
        <v>304</v>
      </c>
      <c r="J258" s="3" t="s">
        <v>1241</v>
      </c>
      <c r="K258" s="234" t="s">
        <v>333</v>
      </c>
      <c r="L258" s="226">
        <f t="shared" si="62"/>
        <v>258</v>
      </c>
      <c r="M258" s="167" t="str">
        <f>IF(J258="","未入力あり","✔")</f>
        <v>✔</v>
      </c>
      <c r="O258" s="227" t="str">
        <f>IF(I258="A",IF(J258="はい","○",IF(J258="いいえ","×","")),"")</f>
        <v>○</v>
      </c>
      <c r="Q258" s="161"/>
    </row>
    <row r="259" spans="1:17" ht="15" customHeight="1" thickBot="1" x14ac:dyDescent="0.2">
      <c r="A259" s="261"/>
      <c r="B259" s="235"/>
      <c r="D259" s="245"/>
      <c r="E259" s="843" t="s">
        <v>533</v>
      </c>
      <c r="F259" s="837"/>
      <c r="G259" s="837"/>
      <c r="H259" s="850"/>
      <c r="I259" s="236" t="s">
        <v>317</v>
      </c>
      <c r="J259" s="3" t="s">
        <v>1241</v>
      </c>
      <c r="K259" s="234" t="s">
        <v>333</v>
      </c>
      <c r="L259" s="226">
        <f t="shared" si="62"/>
        <v>259</v>
      </c>
      <c r="M259" s="167" t="str">
        <f t="shared" ref="M259:M260" si="80">IF(J259="","未入力あり","✔")</f>
        <v>✔</v>
      </c>
      <c r="Q259" s="161"/>
    </row>
    <row r="260" spans="1:17" ht="15" customHeight="1" thickBot="1" x14ac:dyDescent="0.2">
      <c r="A260" s="261"/>
      <c r="B260" s="241"/>
      <c r="C260"/>
      <c r="D260" s="242"/>
      <c r="E260" s="843" t="s">
        <v>534</v>
      </c>
      <c r="F260" s="837"/>
      <c r="G260" s="837"/>
      <c r="H260" s="850"/>
      <c r="I260" s="236" t="s">
        <v>317</v>
      </c>
      <c r="J260" s="3" t="s">
        <v>1241</v>
      </c>
      <c r="K260" s="234" t="s">
        <v>333</v>
      </c>
      <c r="L260" s="226">
        <f t="shared" si="62"/>
        <v>260</v>
      </c>
      <c r="M260" s="167" t="str">
        <f t="shared" si="80"/>
        <v>✔</v>
      </c>
      <c r="Q260" s="161"/>
    </row>
    <row r="261" spans="1:17" ht="15" customHeight="1" thickBot="1" x14ac:dyDescent="0.2">
      <c r="A261" s="261"/>
      <c r="B261" s="900" t="s">
        <v>492</v>
      </c>
      <c r="C261" s="901"/>
      <c r="D261" s="841" t="s">
        <v>535</v>
      </c>
      <c r="E261" s="848"/>
      <c r="F261" s="848"/>
      <c r="G261" s="848"/>
      <c r="H261" s="849"/>
      <c r="I261" s="236" t="s">
        <v>304</v>
      </c>
      <c r="J261" s="3" t="s">
        <v>1241</v>
      </c>
      <c r="K261" s="234" t="s">
        <v>333</v>
      </c>
      <c r="L261" s="226">
        <f t="shared" si="62"/>
        <v>261</v>
      </c>
      <c r="M261" s="167" t="str">
        <f>IF(J261="","未入力あり","✔")</f>
        <v>✔</v>
      </c>
      <c r="O261" s="227" t="str">
        <f>IF(I261="A",IF(J261="はい","○",IF(J261="いいえ","×","")),"")</f>
        <v>○</v>
      </c>
      <c r="Q261" s="161"/>
    </row>
    <row r="262" spans="1:17" ht="27.6" customHeight="1" thickBot="1" x14ac:dyDescent="0.2">
      <c r="A262" s="261"/>
      <c r="B262" s="235"/>
      <c r="C262"/>
      <c r="D262" s="245"/>
      <c r="E262" s="890" t="s">
        <v>900</v>
      </c>
      <c r="F262" s="876"/>
      <c r="G262" s="876"/>
      <c r="H262" s="877"/>
      <c r="I262" s="232" t="s">
        <v>317</v>
      </c>
      <c r="J262" s="3">
        <v>1</v>
      </c>
      <c r="K262" s="234" t="s">
        <v>899</v>
      </c>
      <c r="L262" s="226">
        <f t="shared" si="62"/>
        <v>262</v>
      </c>
      <c r="M262" s="167" t="str">
        <f>IF(J262="","未入力あり","✔")</f>
        <v>✔</v>
      </c>
      <c r="Q262" s="161"/>
    </row>
    <row r="263" spans="1:17" ht="15" customHeight="1" thickBot="1" x14ac:dyDescent="0.2">
      <c r="A263" s="261"/>
      <c r="B263" s="900" t="s">
        <v>495</v>
      </c>
      <c r="C263" s="901"/>
      <c r="D263" s="841" t="s">
        <v>536</v>
      </c>
      <c r="E263" s="848"/>
      <c r="F263" s="848"/>
      <c r="G263" s="848"/>
      <c r="H263" s="849"/>
      <c r="I263" s="236" t="s">
        <v>304</v>
      </c>
      <c r="J263" s="3" t="s">
        <v>1241</v>
      </c>
      <c r="K263" s="234" t="s">
        <v>333</v>
      </c>
      <c r="L263" s="226">
        <f t="shared" si="62"/>
        <v>263</v>
      </c>
      <c r="M263" s="167" t="str">
        <f>IF(J263="","未入力あり","✔")</f>
        <v>✔</v>
      </c>
      <c r="O263" s="227" t="str">
        <f t="shared" ref="O263:O264" si="81">IF(I263="A",IF(J263="はい","○",IF(J263="いいえ","×","")),"")</f>
        <v>○</v>
      </c>
      <c r="Q263" s="161"/>
    </row>
    <row r="264" spans="1:17" ht="15" customHeight="1" thickBot="1" x14ac:dyDescent="0.2">
      <c r="A264" s="261"/>
      <c r="B264" s="381"/>
      <c r="C264" s="404"/>
      <c r="D264" s="848" t="s">
        <v>537</v>
      </c>
      <c r="E264" s="848"/>
      <c r="F264" s="848"/>
      <c r="G264" s="848"/>
      <c r="H264" s="849"/>
      <c r="I264" s="236" t="s">
        <v>304</v>
      </c>
      <c r="J264" s="3" t="s">
        <v>1241</v>
      </c>
      <c r="K264" s="234" t="s">
        <v>333</v>
      </c>
      <c r="L264" s="226">
        <f t="shared" si="62"/>
        <v>264</v>
      </c>
      <c r="M264" s="167" t="str">
        <f t="shared" ref="M264" si="82">IF(J264="","未入力あり","✔")</f>
        <v>✔</v>
      </c>
      <c r="O264" s="227" t="str">
        <f t="shared" si="81"/>
        <v>○</v>
      </c>
      <c r="Q264" s="161"/>
    </row>
    <row r="265" spans="1:17" ht="21" customHeight="1" thickBot="1" x14ac:dyDescent="0.2">
      <c r="A265" s="902" t="s">
        <v>538</v>
      </c>
      <c r="B265" s="899"/>
      <c r="C265" s="899"/>
      <c r="D265" s="899"/>
      <c r="E265" s="899"/>
      <c r="F265" s="899"/>
      <c r="G265" s="899"/>
      <c r="H265" s="899"/>
      <c r="I265" s="337"/>
      <c r="J265" s="376"/>
      <c r="K265" s="338"/>
      <c r="L265" s="226">
        <f t="shared" si="62"/>
        <v>265</v>
      </c>
      <c r="Q265" s="161"/>
    </row>
    <row r="266" spans="1:17" ht="31.5" customHeight="1" thickBot="1" x14ac:dyDescent="0.2">
      <c r="A266" s="405"/>
      <c r="B266" s="894" t="s">
        <v>479</v>
      </c>
      <c r="C266" s="895"/>
      <c r="D266" s="833" t="s">
        <v>539</v>
      </c>
      <c r="E266" s="838"/>
      <c r="F266" s="838"/>
      <c r="G266" s="838"/>
      <c r="H266" s="839"/>
      <c r="I266" s="406" t="s">
        <v>317</v>
      </c>
      <c r="J266" s="41" t="s">
        <v>1241</v>
      </c>
      <c r="K266" s="407" t="s">
        <v>305</v>
      </c>
      <c r="L266" s="226">
        <f t="shared" si="62"/>
        <v>266</v>
      </c>
      <c r="M266" s="167" t="str">
        <f>IF(J266="","未入力あり","✔")</f>
        <v>✔</v>
      </c>
      <c r="Q266" s="161"/>
    </row>
    <row r="267" spans="1:17" ht="28.5" customHeight="1" thickBot="1" x14ac:dyDescent="0.2">
      <c r="A267" s="405"/>
      <c r="B267" s="896" t="s">
        <v>483</v>
      </c>
      <c r="C267" s="897"/>
      <c r="D267" s="838" t="s">
        <v>540</v>
      </c>
      <c r="E267" s="838"/>
      <c r="F267" s="838"/>
      <c r="G267" s="838"/>
      <c r="H267" s="839"/>
      <c r="I267" s="406" t="s">
        <v>317</v>
      </c>
      <c r="J267" s="41" t="s">
        <v>1241</v>
      </c>
      <c r="K267" s="408" t="s">
        <v>305</v>
      </c>
      <c r="L267" s="226">
        <f t="shared" si="62"/>
        <v>267</v>
      </c>
      <c r="M267" s="167" t="str">
        <f>IF(J267="","未入力あり","✔")</f>
        <v>✔</v>
      </c>
      <c r="Q267" s="161"/>
    </row>
    <row r="268" spans="1:17" ht="15" customHeight="1" thickBot="1" x14ac:dyDescent="0.2">
      <c r="A268" s="405"/>
      <c r="B268" s="894" t="s">
        <v>490</v>
      </c>
      <c r="C268" s="895"/>
      <c r="D268" s="838" t="s">
        <v>541</v>
      </c>
      <c r="E268" s="838"/>
      <c r="F268" s="838"/>
      <c r="G268" s="838"/>
      <c r="H268" s="839"/>
      <c r="I268" s="406" t="s">
        <v>317</v>
      </c>
      <c r="J268" s="41" t="s">
        <v>1241</v>
      </c>
      <c r="K268" s="408" t="s">
        <v>305</v>
      </c>
      <c r="L268" s="226">
        <f t="shared" ref="L268:L280" si="83">+ROW()</f>
        <v>268</v>
      </c>
      <c r="M268" s="167" t="str">
        <f>IF(J268="","未入力あり","✔")</f>
        <v>✔</v>
      </c>
      <c r="Q268" s="161"/>
    </row>
    <row r="269" spans="1:17" ht="18" customHeight="1" thickBot="1" x14ac:dyDescent="0.2">
      <c r="A269" s="405"/>
      <c r="B269" s="894" t="s">
        <v>492</v>
      </c>
      <c r="C269" s="895"/>
      <c r="D269" s="833" t="s">
        <v>542</v>
      </c>
      <c r="E269" s="833"/>
      <c r="F269" s="833"/>
      <c r="G269" s="833"/>
      <c r="H269" s="834"/>
      <c r="I269" s="406" t="s">
        <v>317</v>
      </c>
      <c r="J269" s="41" t="s">
        <v>1241</v>
      </c>
      <c r="K269" s="409" t="s">
        <v>305</v>
      </c>
      <c r="L269" s="226">
        <f t="shared" si="83"/>
        <v>269</v>
      </c>
      <c r="M269" s="167" t="str">
        <f t="shared" ref="M269:M273" si="84">IF(J269="","未入力あり","✔")</f>
        <v>✔</v>
      </c>
      <c r="Q269" s="161"/>
    </row>
    <row r="270" spans="1:17" ht="27.75" customHeight="1" thickBot="1" x14ac:dyDescent="0.2">
      <c r="A270" s="405"/>
      <c r="B270" s="296"/>
      <c r="C270" s="410"/>
      <c r="D270" s="411"/>
      <c r="E270" s="832" t="s">
        <v>543</v>
      </c>
      <c r="F270" s="838"/>
      <c r="G270" s="838"/>
      <c r="H270" s="839"/>
      <c r="I270" s="412"/>
      <c r="J270" s="413"/>
      <c r="K270" s="414"/>
      <c r="L270" s="226">
        <f t="shared" si="83"/>
        <v>270</v>
      </c>
      <c r="M270"/>
      <c r="Q270" s="161"/>
    </row>
    <row r="271" spans="1:17" ht="27" customHeight="1" thickBot="1" x14ac:dyDescent="0.2">
      <c r="A271" s="405"/>
      <c r="B271" s="296"/>
      <c r="C271" s="410"/>
      <c r="D271" s="341"/>
      <c r="E271" s="415"/>
      <c r="F271" s="416" t="s">
        <v>402</v>
      </c>
      <c r="G271" s="838" t="s">
        <v>544</v>
      </c>
      <c r="H271" s="839"/>
      <c r="I271" s="417" t="s">
        <v>317</v>
      </c>
      <c r="J271" s="41" t="s">
        <v>1241</v>
      </c>
      <c r="K271" s="409" t="s">
        <v>545</v>
      </c>
      <c r="L271" s="226">
        <f t="shared" si="83"/>
        <v>271</v>
      </c>
      <c r="M271" s="167" t="str">
        <f t="shared" si="84"/>
        <v>✔</v>
      </c>
      <c r="Q271" s="161"/>
    </row>
    <row r="272" spans="1:17" ht="27" customHeight="1" thickBot="1" x14ac:dyDescent="0.2">
      <c r="A272" s="405"/>
      <c r="B272" s="296"/>
      <c r="C272" s="410"/>
      <c r="D272" s="341"/>
      <c r="E272" s="415"/>
      <c r="F272" s="342" t="s">
        <v>404</v>
      </c>
      <c r="G272" s="838" t="s">
        <v>546</v>
      </c>
      <c r="H272" s="839"/>
      <c r="I272" s="417" t="s">
        <v>317</v>
      </c>
      <c r="J272" s="41" t="s">
        <v>1241</v>
      </c>
      <c r="K272" s="409" t="s">
        <v>545</v>
      </c>
      <c r="L272" s="226">
        <f t="shared" si="83"/>
        <v>272</v>
      </c>
      <c r="M272" s="167" t="str">
        <f t="shared" si="84"/>
        <v>✔</v>
      </c>
      <c r="Q272" s="161"/>
    </row>
    <row r="273" spans="1:17" ht="15" customHeight="1" thickBot="1" x14ac:dyDescent="0.2">
      <c r="A273" s="405"/>
      <c r="B273" s="297"/>
      <c r="C273" s="418"/>
      <c r="D273" s="344"/>
      <c r="E273" s="419"/>
      <c r="F273" s="342" t="s">
        <v>408</v>
      </c>
      <c r="G273" s="420" t="s">
        <v>547</v>
      </c>
      <c r="H273" s="421"/>
      <c r="I273" s="417" t="s">
        <v>317</v>
      </c>
      <c r="J273" s="41" t="s">
        <v>1241</v>
      </c>
      <c r="K273" s="409" t="s">
        <v>545</v>
      </c>
      <c r="L273" s="226">
        <f t="shared" si="83"/>
        <v>273</v>
      </c>
      <c r="M273" s="167" t="str">
        <f t="shared" si="84"/>
        <v>✔</v>
      </c>
      <c r="Q273" s="161"/>
    </row>
    <row r="274" spans="1:17" ht="18" customHeight="1" thickBot="1" x14ac:dyDescent="0.2">
      <c r="A274" s="405"/>
      <c r="B274" s="894" t="s">
        <v>495</v>
      </c>
      <c r="C274" s="895"/>
      <c r="D274" s="833" t="s">
        <v>548</v>
      </c>
      <c r="E274" s="833"/>
      <c r="F274" s="833"/>
      <c r="G274" s="833"/>
      <c r="H274" s="834"/>
      <c r="I274" s="422" t="s">
        <v>317</v>
      </c>
      <c r="J274" s="102" t="s">
        <v>1241</v>
      </c>
      <c r="K274" s="409" t="s">
        <v>305</v>
      </c>
      <c r="L274" s="226">
        <f t="shared" si="83"/>
        <v>274</v>
      </c>
      <c r="M274" s="167" t="str">
        <f>IF(J274="","未入力あり","✔")</f>
        <v>✔</v>
      </c>
      <c r="Q274" s="161"/>
    </row>
    <row r="275" spans="1:17" ht="18" customHeight="1" thickBot="1" x14ac:dyDescent="0.2">
      <c r="A275" s="405"/>
      <c r="B275" s="296"/>
      <c r="C275" s="410"/>
      <c r="D275" s="410"/>
      <c r="E275" s="832" t="s">
        <v>549</v>
      </c>
      <c r="F275" s="833"/>
      <c r="G275" s="833"/>
      <c r="H275" s="834"/>
      <c r="I275" s="247"/>
      <c r="J275" s="233" t="s">
        <v>550</v>
      </c>
      <c r="K275" s="398"/>
      <c r="L275" s="226">
        <f t="shared" si="83"/>
        <v>275</v>
      </c>
      <c r="Q275" s="161"/>
    </row>
    <row r="276" spans="1:17" ht="18" customHeight="1" thickBot="1" x14ac:dyDescent="0.2">
      <c r="A276" s="862" t="s">
        <v>1101</v>
      </c>
      <c r="B276" s="863"/>
      <c r="C276" s="863"/>
      <c r="D276" s="863"/>
      <c r="E276" s="863"/>
      <c r="F276" s="863"/>
      <c r="G276" s="863"/>
      <c r="H276" s="863"/>
      <c r="I276" s="863"/>
      <c r="J276" s="863"/>
      <c r="K276" s="864"/>
      <c r="L276" s="226">
        <f t="shared" si="83"/>
        <v>276</v>
      </c>
      <c r="Q276" s="161"/>
    </row>
    <row r="277" spans="1:17" ht="18" customHeight="1" thickBot="1" x14ac:dyDescent="0.2">
      <c r="A277" s="405"/>
      <c r="B277" s="860" t="s">
        <v>1102</v>
      </c>
      <c r="C277" s="860"/>
      <c r="D277" s="861" t="s">
        <v>1125</v>
      </c>
      <c r="E277" s="861"/>
      <c r="F277" s="861"/>
      <c r="G277" s="861"/>
      <c r="H277" s="861"/>
      <c r="I277" s="759" t="s">
        <v>304</v>
      </c>
      <c r="J277" s="102" t="s">
        <v>1241</v>
      </c>
      <c r="K277" s="409" t="s">
        <v>305</v>
      </c>
      <c r="L277" s="226">
        <f t="shared" si="83"/>
        <v>277</v>
      </c>
      <c r="M277" s="167" t="str">
        <f>IF(J277="","未入力あり","✔")</f>
        <v>✔</v>
      </c>
      <c r="O277" s="227" t="str">
        <f>IF(I277="A",IF(J277="はい","○",IF(J277="いいえ","×","")),"")</f>
        <v>○</v>
      </c>
      <c r="Q277" s="161"/>
    </row>
    <row r="278" spans="1:17" ht="24" customHeight="1" thickBot="1" x14ac:dyDescent="0.2">
      <c r="A278" s="405"/>
      <c r="B278" s="860" t="s">
        <v>1103</v>
      </c>
      <c r="C278" s="860"/>
      <c r="D278" s="861" t="s">
        <v>1126</v>
      </c>
      <c r="E278" s="861"/>
      <c r="F278" s="861"/>
      <c r="G278" s="861"/>
      <c r="H278" s="861"/>
      <c r="I278" s="759" t="s">
        <v>304</v>
      </c>
      <c r="J278" s="41" t="s">
        <v>1241</v>
      </c>
      <c r="K278" s="409" t="s">
        <v>305</v>
      </c>
      <c r="L278" s="226">
        <f t="shared" si="83"/>
        <v>278</v>
      </c>
      <c r="M278" s="167" t="str">
        <f t="shared" ref="M278" si="85">IF(J278="","未入力あり","✔")</f>
        <v>✔</v>
      </c>
      <c r="O278" s="227" t="str">
        <f>IF(I278="A",IF(J278="はい","○",IF(J278="いいえ","×","")),"")</f>
        <v>○</v>
      </c>
      <c r="Q278" s="161"/>
    </row>
    <row r="279" spans="1:17" ht="21" customHeight="1" thickBot="1" x14ac:dyDescent="0.2">
      <c r="A279" s="902" t="s">
        <v>551</v>
      </c>
      <c r="B279" s="899"/>
      <c r="C279" s="899"/>
      <c r="D279" s="899"/>
      <c r="E279" s="899"/>
      <c r="F279" s="899"/>
      <c r="G279" s="899"/>
      <c r="H279" s="899"/>
      <c r="I279" s="423"/>
      <c r="J279" s="376"/>
      <c r="K279" s="424"/>
      <c r="L279" s="226">
        <f t="shared" si="83"/>
        <v>279</v>
      </c>
      <c r="Q279" s="161"/>
    </row>
    <row r="280" spans="1:17" ht="18" customHeight="1" thickBot="1" x14ac:dyDescent="0.2">
      <c r="A280" s="425"/>
      <c r="B280" s="426"/>
      <c r="C280" s="427"/>
      <c r="D280" s="427"/>
      <c r="E280" s="947" t="s">
        <v>911</v>
      </c>
      <c r="F280" s="948"/>
      <c r="G280" s="948"/>
      <c r="H280" s="949"/>
      <c r="I280" s="428"/>
      <c r="J280" s="233" t="s">
        <v>552</v>
      </c>
      <c r="K280" s="429"/>
      <c r="L280" s="226">
        <f t="shared" si="83"/>
        <v>280</v>
      </c>
      <c r="Q280" s="201"/>
    </row>
    <row r="281" spans="1:17" ht="34.5" customHeight="1" x14ac:dyDescent="0.15">
      <c r="L281" s="226"/>
    </row>
    <row r="282" spans="1:17" x14ac:dyDescent="0.15">
      <c r="L282" s="226"/>
    </row>
    <row r="283" spans="1:17" ht="18" customHeight="1" x14ac:dyDescent="0.15">
      <c r="L283" s="226"/>
    </row>
    <row r="284" spans="1:17" ht="18" customHeight="1" x14ac:dyDescent="0.15"/>
    <row r="285" spans="1:17" ht="18" customHeight="1" x14ac:dyDescent="0.15"/>
  </sheetData>
  <sheetProtection selectLockedCells="1"/>
  <mergeCells count="262">
    <mergeCell ref="D204:H204"/>
    <mergeCell ref="D258:H258"/>
    <mergeCell ref="E280:H280"/>
    <mergeCell ref="A279:H279"/>
    <mergeCell ref="F91:H91"/>
    <mergeCell ref="F174:H174"/>
    <mergeCell ref="F170:H170"/>
    <mergeCell ref="F172:H172"/>
    <mergeCell ref="F176:H176"/>
    <mergeCell ref="E187:H187"/>
    <mergeCell ref="F188:H188"/>
    <mergeCell ref="E184:H184"/>
    <mergeCell ref="F185:H185"/>
    <mergeCell ref="E181:H181"/>
    <mergeCell ref="F182:H182"/>
    <mergeCell ref="F179:H179"/>
    <mergeCell ref="D263:H263"/>
    <mergeCell ref="B258:C258"/>
    <mergeCell ref="B261:C261"/>
    <mergeCell ref="B263:C263"/>
    <mergeCell ref="E190:H190"/>
    <mergeCell ref="F191:H191"/>
    <mergeCell ref="C211:H211"/>
    <mergeCell ref="D218:H218"/>
    <mergeCell ref="D206:H206"/>
    <mergeCell ref="D232:H232"/>
    <mergeCell ref="D233:H233"/>
    <mergeCell ref="E240:H240"/>
    <mergeCell ref="D207:H207"/>
    <mergeCell ref="E239:H239"/>
    <mergeCell ref="A237:H237"/>
    <mergeCell ref="D230:H230"/>
    <mergeCell ref="B232:C232"/>
    <mergeCell ref="E228:H228"/>
    <mergeCell ref="D214:H214"/>
    <mergeCell ref="E215:H215"/>
    <mergeCell ref="E216:H216"/>
    <mergeCell ref="E219:H219"/>
    <mergeCell ref="E220:H220"/>
    <mergeCell ref="E221:H221"/>
    <mergeCell ref="E224:H224"/>
    <mergeCell ref="E226:H226"/>
    <mergeCell ref="E227:H227"/>
    <mergeCell ref="M3:M7"/>
    <mergeCell ref="C210:H210"/>
    <mergeCell ref="E10:H10"/>
    <mergeCell ref="E16:H16"/>
    <mergeCell ref="E58:H58"/>
    <mergeCell ref="E20:H20"/>
    <mergeCell ref="E21:H21"/>
    <mergeCell ref="E26:H26"/>
    <mergeCell ref="D28:H28"/>
    <mergeCell ref="E34:H34"/>
    <mergeCell ref="E36:H36"/>
    <mergeCell ref="E38:H38"/>
    <mergeCell ref="F25:H25"/>
    <mergeCell ref="F33:H33"/>
    <mergeCell ref="F35:H35"/>
    <mergeCell ref="E41:H41"/>
    <mergeCell ref="E46:H46"/>
    <mergeCell ref="E22:H22"/>
    <mergeCell ref="E23:H23"/>
    <mergeCell ref="E45:H45"/>
    <mergeCell ref="E47:H47"/>
    <mergeCell ref="E50:H50"/>
    <mergeCell ref="E52:H52"/>
    <mergeCell ref="E205:H205"/>
    <mergeCell ref="O5:O7"/>
    <mergeCell ref="D208:H208"/>
    <mergeCell ref="J241:K241"/>
    <mergeCell ref="J243:K243"/>
    <mergeCell ref="J212:K212"/>
    <mergeCell ref="E212:H212"/>
    <mergeCell ref="B209:H209"/>
    <mergeCell ref="F159:H159"/>
    <mergeCell ref="E158:H158"/>
    <mergeCell ref="E161:H161"/>
    <mergeCell ref="E164:H164"/>
    <mergeCell ref="E167:H167"/>
    <mergeCell ref="E178:H178"/>
    <mergeCell ref="E193:H193"/>
    <mergeCell ref="F162:H162"/>
    <mergeCell ref="F165:H165"/>
    <mergeCell ref="F127:H127"/>
    <mergeCell ref="F113:H113"/>
    <mergeCell ref="F168:H168"/>
    <mergeCell ref="J139:K139"/>
    <mergeCell ref="E49:H49"/>
    <mergeCell ref="E30:H30"/>
    <mergeCell ref="E8:H8"/>
    <mergeCell ref="B233:C233"/>
    <mergeCell ref="F24:H24"/>
    <mergeCell ref="B56:H56"/>
    <mergeCell ref="E51:H51"/>
    <mergeCell ref="E53:H53"/>
    <mergeCell ref="E31:H31"/>
    <mergeCell ref="H1:K1"/>
    <mergeCell ref="A5:H5"/>
    <mergeCell ref="I5:I7"/>
    <mergeCell ref="J5:J7"/>
    <mergeCell ref="K5:K7"/>
    <mergeCell ref="F9:H9"/>
    <mergeCell ref="F15:H15"/>
    <mergeCell ref="F18:H18"/>
    <mergeCell ref="E19:H19"/>
    <mergeCell ref="E17:H17"/>
    <mergeCell ref="G12:H12"/>
    <mergeCell ref="G13:H13"/>
    <mergeCell ref="G14:H14"/>
    <mergeCell ref="F37:H37"/>
    <mergeCell ref="E44:H44"/>
    <mergeCell ref="E32:H32"/>
    <mergeCell ref="F39:H39"/>
    <mergeCell ref="E54:H54"/>
    <mergeCell ref="J257:K257"/>
    <mergeCell ref="B266:C266"/>
    <mergeCell ref="B267:C267"/>
    <mergeCell ref="A213:H213"/>
    <mergeCell ref="B214:C214"/>
    <mergeCell ref="B217:C217"/>
    <mergeCell ref="F42:H42"/>
    <mergeCell ref="B229:C229"/>
    <mergeCell ref="J39:K39"/>
    <mergeCell ref="E40:H40"/>
    <mergeCell ref="B231:C231"/>
    <mergeCell ref="B254:C254"/>
    <mergeCell ref="B222:C222"/>
    <mergeCell ref="B223:C223"/>
    <mergeCell ref="B225:C225"/>
    <mergeCell ref="A253:H253"/>
    <mergeCell ref="A265:H265"/>
    <mergeCell ref="B256:C256"/>
    <mergeCell ref="E257:H257"/>
    <mergeCell ref="D231:H231"/>
    <mergeCell ref="A133:H133"/>
    <mergeCell ref="A123:H123"/>
    <mergeCell ref="B131:H131"/>
    <mergeCell ref="C132:H132"/>
    <mergeCell ref="B274:C274"/>
    <mergeCell ref="D274:H274"/>
    <mergeCell ref="G272:H272"/>
    <mergeCell ref="E270:H270"/>
    <mergeCell ref="D269:H269"/>
    <mergeCell ref="D266:H266"/>
    <mergeCell ref="D267:H267"/>
    <mergeCell ref="D268:H268"/>
    <mergeCell ref="G271:H271"/>
    <mergeCell ref="B268:C268"/>
    <mergeCell ref="B269:C269"/>
    <mergeCell ref="E248:H248"/>
    <mergeCell ref="E262:H262"/>
    <mergeCell ref="D261:H261"/>
    <mergeCell ref="E259:H259"/>
    <mergeCell ref="E260:H260"/>
    <mergeCell ref="E242:H242"/>
    <mergeCell ref="E244:H244"/>
    <mergeCell ref="E246:H246"/>
    <mergeCell ref="F245:H245"/>
    <mergeCell ref="D150:H150"/>
    <mergeCell ref="D151:H151"/>
    <mergeCell ref="F192:H192"/>
    <mergeCell ref="F195:H195"/>
    <mergeCell ref="D155:H155"/>
    <mergeCell ref="D156:H156"/>
    <mergeCell ref="F160:H160"/>
    <mergeCell ref="F163:H163"/>
    <mergeCell ref="F166:H166"/>
    <mergeCell ref="F169:H169"/>
    <mergeCell ref="F171:H171"/>
    <mergeCell ref="F189:H189"/>
    <mergeCell ref="F183:H183"/>
    <mergeCell ref="F186:H186"/>
    <mergeCell ref="F59:H59"/>
    <mergeCell ref="F60:H60"/>
    <mergeCell ref="F61:H61"/>
    <mergeCell ref="F95:H95"/>
    <mergeCell ref="F62:H62"/>
    <mergeCell ref="E94:H94"/>
    <mergeCell ref="F79:H79"/>
    <mergeCell ref="F80:H80"/>
    <mergeCell ref="F84:H84"/>
    <mergeCell ref="F86:H86"/>
    <mergeCell ref="F88:H88"/>
    <mergeCell ref="F72:H72"/>
    <mergeCell ref="F75:H75"/>
    <mergeCell ref="E78:H78"/>
    <mergeCell ref="E81:H81"/>
    <mergeCell ref="E68:H68"/>
    <mergeCell ref="E87:H87"/>
    <mergeCell ref="E93:H93"/>
    <mergeCell ref="F69:H69"/>
    <mergeCell ref="F92:H92"/>
    <mergeCell ref="F71:H71"/>
    <mergeCell ref="C136:H136"/>
    <mergeCell ref="C135:H135"/>
    <mergeCell ref="D115:H115"/>
    <mergeCell ref="B124:H124"/>
    <mergeCell ref="D116:H116"/>
    <mergeCell ref="C125:H125"/>
    <mergeCell ref="C122:H122"/>
    <mergeCell ref="F74:H74"/>
    <mergeCell ref="F90:H90"/>
    <mergeCell ref="F97:H97"/>
    <mergeCell ref="E109:H109"/>
    <mergeCell ref="E96:H96"/>
    <mergeCell ref="D119:H119"/>
    <mergeCell ref="F104:H104"/>
    <mergeCell ref="F103:H103"/>
    <mergeCell ref="D111:H111"/>
    <mergeCell ref="D112:H112"/>
    <mergeCell ref="F114:H114"/>
    <mergeCell ref="D120:H120"/>
    <mergeCell ref="D121:H121"/>
    <mergeCell ref="D117:H117"/>
    <mergeCell ref="B277:C277"/>
    <mergeCell ref="B278:C278"/>
    <mergeCell ref="D277:H277"/>
    <mergeCell ref="D278:H278"/>
    <mergeCell ref="A276:K276"/>
    <mergeCell ref="F173:H173"/>
    <mergeCell ref="F175:H175"/>
    <mergeCell ref="F177:H177"/>
    <mergeCell ref="F180:H180"/>
    <mergeCell ref="F201:H201"/>
    <mergeCell ref="F197:H197"/>
    <mergeCell ref="F200:H200"/>
    <mergeCell ref="D203:H203"/>
    <mergeCell ref="E196:H196"/>
    <mergeCell ref="E199:H199"/>
    <mergeCell ref="F194:H194"/>
    <mergeCell ref="B202:H202"/>
    <mergeCell ref="D254:H254"/>
    <mergeCell ref="E255:H255"/>
    <mergeCell ref="D256:H256"/>
    <mergeCell ref="E234:H234"/>
    <mergeCell ref="E236:H236"/>
    <mergeCell ref="E235:H235"/>
    <mergeCell ref="D264:H264"/>
    <mergeCell ref="F198:H198"/>
    <mergeCell ref="E275:H275"/>
    <mergeCell ref="D229:H229"/>
    <mergeCell ref="D225:H225"/>
    <mergeCell ref="D223:H223"/>
    <mergeCell ref="D222:H222"/>
    <mergeCell ref="D217:H217"/>
    <mergeCell ref="F126:H126"/>
    <mergeCell ref="D141:H141"/>
    <mergeCell ref="D148:H148"/>
    <mergeCell ref="E149:H149"/>
    <mergeCell ref="C157:H157"/>
    <mergeCell ref="F153:H153"/>
    <mergeCell ref="D143:H143"/>
    <mergeCell ref="B128:H128"/>
    <mergeCell ref="B129:H129"/>
    <mergeCell ref="C138:H138"/>
    <mergeCell ref="D139:H139"/>
    <mergeCell ref="D140:H140"/>
    <mergeCell ref="D152:H152"/>
    <mergeCell ref="D142:H142"/>
    <mergeCell ref="D147:H147"/>
    <mergeCell ref="F154:H154"/>
    <mergeCell ref="C137:H137"/>
  </mergeCells>
  <phoneticPr fontId="6"/>
  <conditionalFormatting sqref="M3">
    <cfRule type="cellIs" dxfId="245" priority="1068" stopIfTrue="1" operator="equal">
      <formula>"未入力あり"</formula>
    </cfRule>
  </conditionalFormatting>
  <conditionalFormatting sqref="M8 M10:M14">
    <cfRule type="containsText" dxfId="244" priority="14" operator="containsText" text="未入力あり">
      <formula>NOT(ISERROR(SEARCH("未入力あり",M8)))</formula>
    </cfRule>
  </conditionalFormatting>
  <conditionalFormatting sqref="M15">
    <cfRule type="cellIs" dxfId="243" priority="842" stopIfTrue="1" operator="equal">
      <formula>"未入力あり"</formula>
    </cfRule>
  </conditionalFormatting>
  <conditionalFormatting sqref="M16:M20">
    <cfRule type="cellIs" dxfId="242" priority="649" operator="equal">
      <formula>"未入力あり"</formula>
    </cfRule>
    <cfRule type="cellIs" dxfId="241" priority="646" operator="equal">
      <formula>"×"</formula>
    </cfRule>
  </conditionalFormatting>
  <conditionalFormatting sqref="M21:M24">
    <cfRule type="cellIs" dxfId="240" priority="636" stopIfTrue="1" operator="equal">
      <formula>"未入力あり"</formula>
    </cfRule>
  </conditionalFormatting>
  <conditionalFormatting sqref="M26">
    <cfRule type="cellIs" dxfId="239" priority="635" operator="equal">
      <formula>"未入力あり"</formula>
    </cfRule>
    <cfRule type="cellIs" dxfId="238" priority="632" operator="equal">
      <formula>"×"</formula>
    </cfRule>
  </conditionalFormatting>
  <conditionalFormatting sqref="M28">
    <cfRule type="cellIs" dxfId="237" priority="628" operator="equal">
      <formula>"×"</formula>
    </cfRule>
    <cfRule type="cellIs" dxfId="236" priority="631" operator="equal">
      <formula>"未入力あり"</formula>
    </cfRule>
  </conditionalFormatting>
  <conditionalFormatting sqref="M30:M32">
    <cfRule type="cellIs" dxfId="235" priority="181" operator="equal">
      <formula>"×"</formula>
    </cfRule>
    <cfRule type="cellIs" dxfId="234" priority="183" operator="equal">
      <formula>"未入力あり"</formula>
    </cfRule>
  </conditionalFormatting>
  <conditionalFormatting sqref="M34">
    <cfRule type="cellIs" dxfId="233" priority="623" stopIfTrue="1" operator="equal">
      <formula>"未入力あり"</formula>
    </cfRule>
  </conditionalFormatting>
  <conditionalFormatting sqref="M36">
    <cfRule type="cellIs" dxfId="232" priority="619" operator="equal">
      <formula>"×"</formula>
    </cfRule>
    <cfRule type="cellIs" dxfId="231" priority="622" operator="equal">
      <formula>"未入力あり"</formula>
    </cfRule>
  </conditionalFormatting>
  <conditionalFormatting sqref="M37">
    <cfRule type="cellIs" dxfId="230" priority="618" stopIfTrue="1" operator="equal">
      <formula>"未入力あり"</formula>
    </cfRule>
  </conditionalFormatting>
  <conditionalFormatting sqref="M38:M40">
    <cfRule type="cellIs" dxfId="229" priority="219" operator="equal">
      <formula>"未入力あり"</formula>
    </cfRule>
    <cfRule type="cellIs" dxfId="228" priority="217" operator="equal">
      <formula>"×"</formula>
    </cfRule>
  </conditionalFormatting>
  <conditionalFormatting sqref="M41">
    <cfRule type="cellIs" dxfId="227" priority="609" stopIfTrue="1" operator="equal">
      <formula>"未入力あり"</formula>
    </cfRule>
  </conditionalFormatting>
  <conditionalFormatting sqref="M44:M47">
    <cfRule type="cellIs" dxfId="226" priority="604" operator="equal">
      <formula>"未入力あり"</formula>
    </cfRule>
    <cfRule type="cellIs" dxfId="225" priority="601" operator="equal">
      <formula>"×"</formula>
    </cfRule>
  </conditionalFormatting>
  <conditionalFormatting sqref="M49:M53">
    <cfRule type="cellIs" dxfId="224" priority="595" operator="equal">
      <formula>"×"</formula>
    </cfRule>
    <cfRule type="cellIs" dxfId="223" priority="598" operator="equal">
      <formula>"未入力あり"</formula>
    </cfRule>
  </conditionalFormatting>
  <conditionalFormatting sqref="M58:M81">
    <cfRule type="cellIs" dxfId="222" priority="93" stopIfTrue="1" operator="equal">
      <formula>"未入力あり"</formula>
    </cfRule>
  </conditionalFormatting>
  <conditionalFormatting sqref="M83:M95">
    <cfRule type="cellIs" dxfId="221" priority="563" stopIfTrue="1" operator="equal">
      <formula>"未入力あり"</formula>
    </cfRule>
  </conditionalFormatting>
  <conditionalFormatting sqref="M97 M209">
    <cfRule type="cellIs" dxfId="220" priority="930" stopIfTrue="1" operator="equal">
      <formula>"未入力あり"</formula>
    </cfRule>
  </conditionalFormatting>
  <conditionalFormatting sqref="M99:M109">
    <cfRule type="cellIs" dxfId="219" priority="95" stopIfTrue="1" operator="equal">
      <formula>"未入力あり"</formula>
    </cfRule>
  </conditionalFormatting>
  <conditionalFormatting sqref="M111:M112">
    <cfRule type="cellIs" dxfId="218" priority="551" operator="equal">
      <formula>"×"</formula>
    </cfRule>
    <cfRule type="cellIs" dxfId="217" priority="554" operator="equal">
      <formula>"未入力あり"</formula>
    </cfRule>
  </conditionalFormatting>
  <conditionalFormatting sqref="M113:M117">
    <cfRule type="cellIs" dxfId="216" priority="111" stopIfTrue="1" operator="equal">
      <formula>"未入力あり"</formula>
    </cfRule>
  </conditionalFormatting>
  <conditionalFormatting sqref="M119:M121">
    <cfRule type="cellIs" dxfId="215" priority="525" operator="equal">
      <formula>"×"</formula>
    </cfRule>
    <cfRule type="cellIs" dxfId="214" priority="528" operator="equal">
      <formula>"未入力あり"</formula>
    </cfRule>
  </conditionalFormatting>
  <conditionalFormatting sqref="M124:M125">
    <cfRule type="cellIs" dxfId="213" priority="196" operator="equal">
      <formula>"未入力あり"</formula>
    </cfRule>
    <cfRule type="cellIs" dxfId="212" priority="193" operator="equal">
      <formula>"×"</formula>
    </cfRule>
  </conditionalFormatting>
  <conditionalFormatting sqref="M126:M130">
    <cfRule type="cellIs" dxfId="211" priority="544" stopIfTrue="1" operator="equal">
      <formula>"未入力あり"</formula>
    </cfRule>
  </conditionalFormatting>
  <conditionalFormatting sqref="M131">
    <cfRule type="cellIs" dxfId="210" priority="510" operator="equal">
      <formula>"未入力あり"</formula>
    </cfRule>
    <cfRule type="cellIs" dxfId="209" priority="507" operator="equal">
      <formula>"×"</formula>
    </cfRule>
  </conditionalFormatting>
  <conditionalFormatting sqref="M135:M138">
    <cfRule type="cellIs" dxfId="208" priority="281" operator="equal">
      <formula>"×"</formula>
    </cfRule>
    <cfRule type="cellIs" dxfId="207" priority="284" operator="equal">
      <formula>"未入力あり"</formula>
    </cfRule>
  </conditionalFormatting>
  <conditionalFormatting sqref="M142:M143">
    <cfRule type="cellIs" dxfId="206" priority="10" operator="equal">
      <formula>"×"</formula>
    </cfRule>
    <cfRule type="cellIs" dxfId="205" priority="12" operator="equal">
      <formula>"未入力あり"</formula>
    </cfRule>
  </conditionalFormatting>
  <conditionalFormatting sqref="M144:M146">
    <cfRule type="cellIs" dxfId="204" priority="216" stopIfTrue="1" operator="equal">
      <formula>"未入力あり"</formula>
    </cfRule>
  </conditionalFormatting>
  <conditionalFormatting sqref="M147:M148">
    <cfRule type="cellIs" dxfId="203" priority="493" operator="equal">
      <formula>"未入力あり"</formula>
    </cfRule>
    <cfRule type="cellIs" dxfId="202" priority="490" operator="equal">
      <formula>"×"</formula>
    </cfRule>
  </conditionalFormatting>
  <conditionalFormatting sqref="M149">
    <cfRule type="cellIs" dxfId="201" priority="445" stopIfTrue="1" operator="equal">
      <formula>"未入力あり"</formula>
    </cfRule>
  </conditionalFormatting>
  <conditionalFormatting sqref="M150:M152">
    <cfRule type="cellIs" dxfId="200" priority="272" operator="equal">
      <formula>"未入力あり"</formula>
    </cfRule>
    <cfRule type="cellIs" dxfId="199" priority="269" operator="equal">
      <formula>"×"</formula>
    </cfRule>
  </conditionalFormatting>
  <conditionalFormatting sqref="M154:M156">
    <cfRule type="cellIs" dxfId="198" priority="215" stopIfTrue="1" operator="equal">
      <formula>"未入力あり"</formula>
    </cfRule>
  </conditionalFormatting>
  <conditionalFormatting sqref="M158">
    <cfRule type="cellIs" dxfId="197" priority="489" operator="equal">
      <formula>"未入力あり"</formula>
    </cfRule>
    <cfRule type="cellIs" dxfId="196" priority="486" operator="equal">
      <formula>"×"</formula>
    </cfRule>
  </conditionalFormatting>
  <conditionalFormatting sqref="M159:M160">
    <cfRule type="cellIs" dxfId="195" priority="30" stopIfTrue="1" operator="equal">
      <formula>"未入力あり"</formula>
    </cfRule>
  </conditionalFormatting>
  <conditionalFormatting sqref="M161">
    <cfRule type="cellIs" dxfId="194" priority="485" operator="equal">
      <formula>"未入力あり"</formula>
    </cfRule>
    <cfRule type="cellIs" dxfId="193" priority="482" operator="equal">
      <formula>"×"</formula>
    </cfRule>
  </conditionalFormatting>
  <conditionalFormatting sqref="M162:M163">
    <cfRule type="cellIs" dxfId="192" priority="29" stopIfTrue="1" operator="equal">
      <formula>"未入力あり"</formula>
    </cfRule>
  </conditionalFormatting>
  <conditionalFormatting sqref="M164">
    <cfRule type="cellIs" dxfId="191" priority="481" operator="equal">
      <formula>"未入力あり"</formula>
    </cfRule>
    <cfRule type="cellIs" dxfId="190" priority="478" operator="equal">
      <formula>"×"</formula>
    </cfRule>
  </conditionalFormatting>
  <conditionalFormatting sqref="M165:M166">
    <cfRule type="cellIs" dxfId="189" priority="28" stopIfTrue="1" operator="equal">
      <formula>"未入力あり"</formula>
    </cfRule>
  </conditionalFormatting>
  <conditionalFormatting sqref="M167">
    <cfRule type="cellIs" dxfId="188" priority="477" operator="equal">
      <formula>"未入力あり"</formula>
    </cfRule>
    <cfRule type="cellIs" dxfId="187" priority="474" operator="equal">
      <formula>"×"</formula>
    </cfRule>
  </conditionalFormatting>
  <conditionalFormatting sqref="M168:M177">
    <cfRule type="cellIs" dxfId="186" priority="23" stopIfTrue="1" operator="equal">
      <formula>"未入力あり"</formula>
    </cfRule>
  </conditionalFormatting>
  <conditionalFormatting sqref="M178">
    <cfRule type="cellIs" dxfId="185" priority="473" operator="equal">
      <formula>"未入力あり"</formula>
    </cfRule>
    <cfRule type="cellIs" dxfId="184" priority="470" operator="equal">
      <formula>"×"</formula>
    </cfRule>
  </conditionalFormatting>
  <conditionalFormatting sqref="M179:M180">
    <cfRule type="cellIs" dxfId="183" priority="22" stopIfTrue="1" operator="equal">
      <formula>"未入力あり"</formula>
    </cfRule>
  </conditionalFormatting>
  <conditionalFormatting sqref="M181">
    <cfRule type="cellIs" dxfId="182" priority="247" operator="equal">
      <formula>"×"</formula>
    </cfRule>
    <cfRule type="cellIs" dxfId="181" priority="250" operator="equal">
      <formula>"未入力あり"</formula>
    </cfRule>
  </conditionalFormatting>
  <conditionalFormatting sqref="M182:M183">
    <cfRule type="cellIs" dxfId="180" priority="21" stopIfTrue="1" operator="equal">
      <formula>"未入力あり"</formula>
    </cfRule>
  </conditionalFormatting>
  <conditionalFormatting sqref="M184">
    <cfRule type="cellIs" dxfId="179" priority="252" operator="equal">
      <formula>"×"</formula>
    </cfRule>
    <cfRule type="cellIs" dxfId="178" priority="255" operator="equal">
      <formula>"未入力あり"</formula>
    </cfRule>
  </conditionalFormatting>
  <conditionalFormatting sqref="M185:M186">
    <cfRule type="cellIs" dxfId="177" priority="20" stopIfTrue="1" operator="equal">
      <formula>"未入力あり"</formula>
    </cfRule>
  </conditionalFormatting>
  <conditionalFormatting sqref="M187">
    <cfRule type="cellIs" dxfId="176" priority="257" operator="equal">
      <formula>"×"</formula>
    </cfRule>
    <cfRule type="cellIs" dxfId="175" priority="260" operator="equal">
      <formula>"未入力あり"</formula>
    </cfRule>
  </conditionalFormatting>
  <conditionalFormatting sqref="M188:M189">
    <cfRule type="cellIs" dxfId="174" priority="19" stopIfTrue="1" operator="equal">
      <formula>"未入力あり"</formula>
    </cfRule>
  </conditionalFormatting>
  <conditionalFormatting sqref="M190">
    <cfRule type="cellIs" dxfId="173" priority="245" operator="equal">
      <formula>"未入力あり"</formula>
    </cfRule>
    <cfRule type="cellIs" dxfId="172" priority="242" operator="equal">
      <formula>"×"</formula>
    </cfRule>
  </conditionalFormatting>
  <conditionalFormatting sqref="M191:M192">
    <cfRule type="cellIs" dxfId="171" priority="18" stopIfTrue="1" operator="equal">
      <formula>"未入力あり"</formula>
    </cfRule>
  </conditionalFormatting>
  <conditionalFormatting sqref="M193">
    <cfRule type="cellIs" dxfId="170" priority="465" operator="equal">
      <formula>"未入力あり"</formula>
    </cfRule>
    <cfRule type="cellIs" dxfId="169" priority="462" operator="equal">
      <formula>"×"</formula>
    </cfRule>
  </conditionalFormatting>
  <conditionalFormatting sqref="M194:M195">
    <cfRule type="cellIs" dxfId="168" priority="17" stopIfTrue="1" operator="equal">
      <formula>"未入力あり"</formula>
    </cfRule>
  </conditionalFormatting>
  <conditionalFormatting sqref="M196">
    <cfRule type="cellIs" dxfId="167" priority="453" operator="equal">
      <formula>"未入力あり"</formula>
    </cfRule>
    <cfRule type="cellIs" dxfId="166" priority="450" operator="equal">
      <formula>"×"</formula>
    </cfRule>
  </conditionalFormatting>
  <conditionalFormatting sqref="M197:M198">
    <cfRule type="cellIs" dxfId="165" priority="16" stopIfTrue="1" operator="equal">
      <formula>"未入力あり"</formula>
    </cfRule>
  </conditionalFormatting>
  <conditionalFormatting sqref="M199">
    <cfRule type="cellIs" dxfId="164" priority="449" operator="equal">
      <formula>"未入力あり"</formula>
    </cfRule>
    <cfRule type="cellIs" dxfId="163" priority="446" operator="equal">
      <formula>"×"</formula>
    </cfRule>
  </conditionalFormatting>
  <conditionalFormatting sqref="M200:M201">
    <cfRule type="cellIs" dxfId="162" priority="15" stopIfTrue="1" operator="equal">
      <formula>"未入力あり"</formula>
    </cfRule>
  </conditionalFormatting>
  <conditionalFormatting sqref="M203:M204">
    <cfRule type="cellIs" dxfId="161" priority="417" operator="equal">
      <formula>"未入力あり"</formula>
    </cfRule>
    <cfRule type="cellIs" dxfId="160" priority="414" operator="equal">
      <formula>"×"</formula>
    </cfRule>
  </conditionalFormatting>
  <conditionalFormatting sqref="M205">
    <cfRule type="cellIs" dxfId="159" priority="389" stopIfTrue="1" operator="equal">
      <formula>"未入力あり"</formula>
    </cfRule>
  </conditionalFormatting>
  <conditionalFormatting sqref="M206">
    <cfRule type="cellIs" dxfId="158" priority="413" operator="equal">
      <formula>"未入力あり"</formula>
    </cfRule>
    <cfRule type="cellIs" dxfId="157" priority="410" operator="equal">
      <formula>"×"</formula>
    </cfRule>
  </conditionalFormatting>
  <conditionalFormatting sqref="M207">
    <cfRule type="cellIs" dxfId="156" priority="387" stopIfTrue="1" operator="equal">
      <formula>"未入力あり"</formula>
    </cfRule>
  </conditionalFormatting>
  <conditionalFormatting sqref="M208">
    <cfRule type="cellIs" dxfId="155" priority="398" operator="equal">
      <formula>"×"</formula>
    </cfRule>
    <cfRule type="cellIs" dxfId="154" priority="401" operator="equal">
      <formula>"未入力あり"</formula>
    </cfRule>
  </conditionalFormatting>
  <conditionalFormatting sqref="M210:M212">
    <cfRule type="cellIs" dxfId="153" priority="211" operator="equal">
      <formula>"×"</formula>
    </cfRule>
    <cfRule type="cellIs" dxfId="152" priority="213" operator="equal">
      <formula>"未入力あり"</formula>
    </cfRule>
  </conditionalFormatting>
  <conditionalFormatting sqref="M214">
    <cfRule type="cellIs" dxfId="151" priority="366" operator="equal">
      <formula>"未入力あり"</formula>
    </cfRule>
    <cfRule type="cellIs" dxfId="150" priority="363" operator="equal">
      <formula>"×"</formula>
    </cfRule>
  </conditionalFormatting>
  <conditionalFormatting sqref="M215:M216">
    <cfRule type="cellIs" dxfId="149" priority="313" stopIfTrue="1" operator="equal">
      <formula>"未入力あり"</formula>
    </cfRule>
  </conditionalFormatting>
  <conditionalFormatting sqref="M217:M218">
    <cfRule type="cellIs" dxfId="148" priority="210" operator="equal">
      <formula>"未入力あり"</formula>
    </cfRule>
    <cfRule type="cellIs" dxfId="147" priority="208" operator="equal">
      <formula>"×"</formula>
    </cfRule>
  </conditionalFormatting>
  <conditionalFormatting sqref="M219:M221">
    <cfRule type="cellIs" dxfId="146" priority="312" stopIfTrue="1" operator="equal">
      <formula>"未入力あり"</formula>
    </cfRule>
  </conditionalFormatting>
  <conditionalFormatting sqref="M222:M223">
    <cfRule type="cellIs" dxfId="145" priority="354" operator="equal">
      <formula>"未入力あり"</formula>
    </cfRule>
    <cfRule type="cellIs" dxfId="144" priority="351" operator="equal">
      <formula>"×"</formula>
    </cfRule>
  </conditionalFormatting>
  <conditionalFormatting sqref="M224">
    <cfRule type="cellIs" dxfId="143" priority="311" stopIfTrue="1" operator="equal">
      <formula>"未入力あり"</formula>
    </cfRule>
  </conditionalFormatting>
  <conditionalFormatting sqref="M225">
    <cfRule type="cellIs" dxfId="142" priority="347" operator="equal">
      <formula>"×"</formula>
    </cfRule>
    <cfRule type="cellIs" dxfId="141" priority="350" operator="equal">
      <formula>"未入力あり"</formula>
    </cfRule>
  </conditionalFormatting>
  <conditionalFormatting sqref="M226:M227">
    <cfRule type="cellIs" dxfId="140" priority="310" stopIfTrue="1" operator="equal">
      <formula>"未入力あり"</formula>
    </cfRule>
  </conditionalFormatting>
  <conditionalFormatting sqref="M229:M236">
    <cfRule type="cellIs" dxfId="139" priority="207" operator="equal">
      <formula>"未入力あり"</formula>
    </cfRule>
    <cfRule type="cellIs" dxfId="138" priority="205" operator="equal">
      <formula>"×"</formula>
    </cfRule>
  </conditionalFormatting>
  <conditionalFormatting sqref="M238:M241">
    <cfRule type="cellIs" dxfId="137" priority="204" operator="equal">
      <formula>"未入力あり"</formula>
    </cfRule>
    <cfRule type="cellIs" dxfId="136" priority="202" operator="equal">
      <formula>"×"</formula>
    </cfRule>
  </conditionalFormatting>
  <conditionalFormatting sqref="M242">
    <cfRule type="cellIs" dxfId="135" priority="370" stopIfTrue="1" operator="equal">
      <formula>"未入力あり"</formula>
    </cfRule>
  </conditionalFormatting>
  <conditionalFormatting sqref="M243">
    <cfRule type="cellIs" dxfId="134" priority="9" operator="equal">
      <formula>"未入力あり"</formula>
    </cfRule>
    <cfRule type="cellIs" dxfId="133" priority="7" operator="equal">
      <formula>"×"</formula>
    </cfRule>
  </conditionalFormatting>
  <conditionalFormatting sqref="M244">
    <cfRule type="cellIs" dxfId="132" priority="369" stopIfTrue="1" operator="equal">
      <formula>"未入力あり"</formula>
    </cfRule>
  </conditionalFormatting>
  <conditionalFormatting sqref="M245">
    <cfRule type="cellIs" dxfId="131" priority="672" operator="equal">
      <formula>"""✔"""</formula>
    </cfRule>
    <cfRule type="cellIs" dxfId="130" priority="671" operator="equal">
      <formula>""</formula>
    </cfRule>
  </conditionalFormatting>
  <conditionalFormatting sqref="M246:M248">
    <cfRule type="cellIs" dxfId="129" priority="236" stopIfTrue="1" operator="equal">
      <formula>"未入力あり"</formula>
    </cfRule>
  </conditionalFormatting>
  <conditionalFormatting sqref="M250:M253">
    <cfRule type="cellIs" dxfId="128" priority="289" stopIfTrue="1" operator="equal">
      <formula>"未入力あり"</formula>
    </cfRule>
  </conditionalFormatting>
  <conditionalFormatting sqref="M254">
    <cfRule type="cellIs" dxfId="127" priority="339" operator="equal">
      <formula>"×"</formula>
    </cfRule>
    <cfRule type="cellIs" dxfId="126" priority="342" operator="equal">
      <formula>"未入力あり"</formula>
    </cfRule>
  </conditionalFormatting>
  <conditionalFormatting sqref="M255">
    <cfRule type="cellIs" dxfId="125" priority="899" stopIfTrue="1" operator="equal">
      <formula>"未入力あり"</formula>
    </cfRule>
  </conditionalFormatting>
  <conditionalFormatting sqref="M256:M258">
    <cfRule type="cellIs" dxfId="124" priority="4" operator="equal">
      <formula>"×"</formula>
    </cfRule>
    <cfRule type="cellIs" dxfId="123" priority="6" operator="equal">
      <formula>"未入力あり"</formula>
    </cfRule>
  </conditionalFormatting>
  <conditionalFormatting sqref="M259:M260">
    <cfRule type="cellIs" dxfId="122" priority="506" stopIfTrue="1" operator="equal">
      <formula>"未入力あり"</formula>
    </cfRule>
  </conditionalFormatting>
  <conditionalFormatting sqref="M261:M264">
    <cfRule type="cellIs" dxfId="121" priority="108" operator="equal">
      <formula>"×"</formula>
    </cfRule>
    <cfRule type="cellIs" dxfId="120" priority="110" operator="equal">
      <formula>"未入力あり"</formula>
    </cfRule>
  </conditionalFormatting>
  <conditionalFormatting sqref="M265">
    <cfRule type="cellIs" dxfId="119" priority="913" stopIfTrue="1" operator="equal">
      <formula>"未入力あり"</formula>
    </cfRule>
  </conditionalFormatting>
  <conditionalFormatting sqref="M266:M268">
    <cfRule type="cellIs" dxfId="118" priority="319" operator="equal">
      <formula>"×"</formula>
    </cfRule>
    <cfRule type="cellIs" dxfId="117" priority="322" operator="equal">
      <formula>"未入力あり"</formula>
    </cfRule>
  </conditionalFormatting>
  <conditionalFormatting sqref="M269:M280">
    <cfRule type="cellIs" dxfId="116" priority="2" stopIfTrue="1" operator="equal">
      <formula>"未入力あり"</formula>
    </cfRule>
  </conditionalFormatting>
  <conditionalFormatting sqref="O8">
    <cfRule type="cellIs" dxfId="115" priority="656" operator="equal">
      <formula>"×"</formula>
    </cfRule>
  </conditionalFormatting>
  <conditionalFormatting sqref="O10">
    <cfRule type="cellIs" dxfId="114" priority="180" operator="equal">
      <formula>"×"</formula>
    </cfRule>
  </conditionalFormatting>
  <conditionalFormatting sqref="O16:O17">
    <cfRule type="cellIs" dxfId="113" priority="178" operator="equal">
      <formula>"×"</formula>
    </cfRule>
  </conditionalFormatting>
  <conditionalFormatting sqref="O19:O23">
    <cfRule type="cellIs" dxfId="112" priority="173" operator="equal">
      <formula>"×"</formula>
    </cfRule>
  </conditionalFormatting>
  <conditionalFormatting sqref="O26">
    <cfRule type="cellIs" dxfId="111" priority="172" operator="equal">
      <formula>"×"</formula>
    </cfRule>
  </conditionalFormatting>
  <conditionalFormatting sqref="O28">
    <cfRule type="cellIs" dxfId="110" priority="171" operator="equal">
      <formula>"×"</formula>
    </cfRule>
  </conditionalFormatting>
  <conditionalFormatting sqref="O30:O32">
    <cfRule type="cellIs" dxfId="109" priority="170" operator="equal">
      <formula>"×"</formula>
    </cfRule>
  </conditionalFormatting>
  <conditionalFormatting sqref="O36">
    <cfRule type="cellIs" dxfId="108" priority="169" operator="equal">
      <formula>"×"</formula>
    </cfRule>
  </conditionalFormatting>
  <conditionalFormatting sqref="O38">
    <cfRule type="cellIs" dxfId="107" priority="168" operator="equal">
      <formula>"×"</formula>
    </cfRule>
  </conditionalFormatting>
  <conditionalFormatting sqref="O40:O41">
    <cfRule type="cellIs" dxfId="106" priority="167" operator="equal">
      <formula>"×"</formula>
    </cfRule>
  </conditionalFormatting>
  <conditionalFormatting sqref="O44:O47">
    <cfRule type="cellIs" dxfId="105" priority="166" operator="equal">
      <formula>"×"</formula>
    </cfRule>
  </conditionalFormatting>
  <conditionalFormatting sqref="O49:O52">
    <cfRule type="cellIs" dxfId="104" priority="165" operator="equal">
      <formula>"×"</formula>
    </cfRule>
  </conditionalFormatting>
  <conditionalFormatting sqref="O59">
    <cfRule type="cellIs" dxfId="103" priority="588" operator="equal">
      <formula>"×"</formula>
    </cfRule>
  </conditionalFormatting>
  <conditionalFormatting sqref="O64">
    <cfRule type="cellIs" dxfId="102" priority="164" operator="equal">
      <formula>"×"</formula>
    </cfRule>
  </conditionalFormatting>
  <conditionalFormatting sqref="O68">
    <cfRule type="cellIs" dxfId="101" priority="163" operator="equal">
      <formula>"×"</formula>
    </cfRule>
  </conditionalFormatting>
  <conditionalFormatting sqref="O70">
    <cfRule type="cellIs" dxfId="100" priority="162" operator="equal">
      <formula>"×"</formula>
    </cfRule>
  </conditionalFormatting>
  <conditionalFormatting sqref="O73">
    <cfRule type="cellIs" dxfId="99" priority="161" operator="equal">
      <formula>"×"</formula>
    </cfRule>
  </conditionalFormatting>
  <conditionalFormatting sqref="O79">
    <cfRule type="cellIs" dxfId="98" priority="160" operator="equal">
      <formula>"×"</formula>
    </cfRule>
  </conditionalFormatting>
  <conditionalFormatting sqref="O81">
    <cfRule type="cellIs" dxfId="97" priority="159" operator="equal">
      <formula>"×"</formula>
    </cfRule>
  </conditionalFormatting>
  <conditionalFormatting sqref="O83">
    <cfRule type="cellIs" dxfId="96" priority="158" operator="equal">
      <formula>"×"</formula>
    </cfRule>
  </conditionalFormatting>
  <conditionalFormatting sqref="O85">
    <cfRule type="cellIs" dxfId="95" priority="157" operator="equal">
      <formula>"×"</formula>
    </cfRule>
  </conditionalFormatting>
  <conditionalFormatting sqref="O88">
    <cfRule type="cellIs" dxfId="94" priority="156" operator="equal">
      <formula>"×"</formula>
    </cfRule>
  </conditionalFormatting>
  <conditionalFormatting sqref="O90">
    <cfRule type="cellIs" dxfId="93" priority="155" operator="equal">
      <formula>"×"</formula>
    </cfRule>
  </conditionalFormatting>
  <conditionalFormatting sqref="O94">
    <cfRule type="cellIs" dxfId="92" priority="154" operator="equal">
      <formula>"×"</formula>
    </cfRule>
  </conditionalFormatting>
  <conditionalFormatting sqref="O97">
    <cfRule type="cellIs" dxfId="91" priority="153" operator="equal">
      <formula>"×"</formula>
    </cfRule>
  </conditionalFormatting>
  <conditionalFormatting sqref="O99:O105">
    <cfRule type="cellIs" dxfId="90" priority="3" operator="equal">
      <formula>"×"</formula>
    </cfRule>
  </conditionalFormatting>
  <conditionalFormatting sqref="O109">
    <cfRule type="cellIs" dxfId="89" priority="151" operator="equal">
      <formula>"×"</formula>
    </cfRule>
  </conditionalFormatting>
  <conditionalFormatting sqref="O111:O112">
    <cfRule type="cellIs" dxfId="88" priority="150" operator="equal">
      <formula>"×"</formula>
    </cfRule>
  </conditionalFormatting>
  <conditionalFormatting sqref="O119:O121">
    <cfRule type="cellIs" dxfId="87" priority="149" operator="equal">
      <formula>"×"</formula>
    </cfRule>
  </conditionalFormatting>
  <conditionalFormatting sqref="O124:O125">
    <cfRule type="cellIs" dxfId="86" priority="194" operator="equal">
      <formula>"×"</formula>
    </cfRule>
  </conditionalFormatting>
  <conditionalFormatting sqref="O128:O129">
    <cfRule type="cellIs" dxfId="85" priority="192" operator="equal">
      <formula>"×"</formula>
    </cfRule>
  </conditionalFormatting>
  <conditionalFormatting sqref="O131">
    <cfRule type="cellIs" dxfId="84" priority="148" operator="equal">
      <formula>"×"</formula>
    </cfRule>
  </conditionalFormatting>
  <conditionalFormatting sqref="O135:O138">
    <cfRule type="cellIs" dxfId="83" priority="147" operator="equal">
      <formula>"×"</formula>
    </cfRule>
  </conditionalFormatting>
  <conditionalFormatting sqref="O142:O143">
    <cfRule type="cellIs" dxfId="82" priority="146" operator="equal">
      <formula>"×"</formula>
    </cfRule>
  </conditionalFormatting>
  <conditionalFormatting sqref="O147:O148">
    <cfRule type="cellIs" dxfId="81" priority="145" operator="equal">
      <formula>"×"</formula>
    </cfRule>
  </conditionalFormatting>
  <conditionalFormatting sqref="O150:O151">
    <cfRule type="cellIs" dxfId="80" priority="144" operator="equal">
      <formula>"×"</formula>
    </cfRule>
  </conditionalFormatting>
  <conditionalFormatting sqref="O155:O156">
    <cfRule type="cellIs" dxfId="79" priority="143" operator="equal">
      <formula>"×"</formula>
    </cfRule>
  </conditionalFormatting>
  <conditionalFormatting sqref="O158">
    <cfRule type="cellIs" dxfId="78" priority="142" operator="equal">
      <formula>"×"</formula>
    </cfRule>
  </conditionalFormatting>
  <conditionalFormatting sqref="O161">
    <cfRule type="cellIs" dxfId="77" priority="141" operator="equal">
      <formula>"×"</formula>
    </cfRule>
  </conditionalFormatting>
  <conditionalFormatting sqref="O164">
    <cfRule type="cellIs" dxfId="76" priority="140" operator="equal">
      <formula>"×"</formula>
    </cfRule>
  </conditionalFormatting>
  <conditionalFormatting sqref="O167">
    <cfRule type="cellIs" dxfId="75" priority="139" operator="equal">
      <formula>"×"</formula>
    </cfRule>
  </conditionalFormatting>
  <conditionalFormatting sqref="O178">
    <cfRule type="cellIs" dxfId="74" priority="138" operator="equal">
      <formula>"×"</formula>
    </cfRule>
  </conditionalFormatting>
  <conditionalFormatting sqref="O181">
    <cfRule type="cellIs" dxfId="73" priority="137" operator="equal">
      <formula>"×"</formula>
    </cfRule>
  </conditionalFormatting>
  <conditionalFormatting sqref="O184">
    <cfRule type="cellIs" dxfId="72" priority="136" operator="equal">
      <formula>"×"</formula>
    </cfRule>
  </conditionalFormatting>
  <conditionalFormatting sqref="O187">
    <cfRule type="cellIs" dxfId="71" priority="135" operator="equal">
      <formula>"×"</formula>
    </cfRule>
  </conditionalFormatting>
  <conditionalFormatting sqref="O190">
    <cfRule type="cellIs" dxfId="70" priority="134" operator="equal">
      <formula>"×"</formula>
    </cfRule>
  </conditionalFormatting>
  <conditionalFormatting sqref="O193">
    <cfRule type="cellIs" dxfId="69" priority="133" operator="equal">
      <formula>"×"</formula>
    </cfRule>
  </conditionalFormatting>
  <conditionalFormatting sqref="O196">
    <cfRule type="cellIs" dxfId="68" priority="132" operator="equal">
      <formula>"×"</formula>
    </cfRule>
  </conditionalFormatting>
  <conditionalFormatting sqref="O199">
    <cfRule type="cellIs" dxfId="67" priority="131" operator="equal">
      <formula>"×"</formula>
    </cfRule>
  </conditionalFormatting>
  <conditionalFormatting sqref="O203:O204">
    <cfRule type="cellIs" dxfId="66" priority="130" operator="equal">
      <formula>"×"</formula>
    </cfRule>
  </conditionalFormatting>
  <conditionalFormatting sqref="O206:O208">
    <cfRule type="cellIs" dxfId="65" priority="13" operator="equal">
      <formula>"×"</formula>
    </cfRule>
  </conditionalFormatting>
  <conditionalFormatting sqref="O210:O211">
    <cfRule type="cellIs" dxfId="64" priority="127" operator="equal">
      <formula>"×"</formula>
    </cfRule>
  </conditionalFormatting>
  <conditionalFormatting sqref="O214">
    <cfRule type="cellIs" dxfId="63" priority="126" operator="equal">
      <formula>"×"</formula>
    </cfRule>
  </conditionalFormatting>
  <conditionalFormatting sqref="O217:O218">
    <cfRule type="cellIs" dxfId="62" priority="125" operator="equal">
      <formula>"×"</formula>
    </cfRule>
  </conditionalFormatting>
  <conditionalFormatting sqref="O222:O223">
    <cfRule type="cellIs" dxfId="61" priority="124" operator="equal">
      <formula>"×"</formula>
    </cfRule>
  </conditionalFormatting>
  <conditionalFormatting sqref="O225">
    <cfRule type="cellIs" dxfId="60" priority="123" operator="equal">
      <formula>"×"</formula>
    </cfRule>
  </conditionalFormatting>
  <conditionalFormatting sqref="O229:O230">
    <cfRule type="cellIs" dxfId="59" priority="122" operator="equal">
      <formula>"×"</formula>
    </cfRule>
  </conditionalFormatting>
  <conditionalFormatting sqref="O232:O236">
    <cfRule type="cellIs" dxfId="58" priority="121" operator="equal">
      <formula>"×"</formula>
    </cfRule>
  </conditionalFormatting>
  <conditionalFormatting sqref="O238:O240">
    <cfRule type="cellIs" dxfId="57" priority="120" operator="equal">
      <formula>"×"</formula>
    </cfRule>
  </conditionalFormatting>
  <conditionalFormatting sqref="O242">
    <cfRule type="cellIs" dxfId="56" priority="119" operator="equal">
      <formula>"×"</formula>
    </cfRule>
  </conditionalFormatting>
  <conditionalFormatting sqref="O248">
    <cfRule type="cellIs" dxfId="55" priority="118" operator="equal">
      <formula>"×"</formula>
    </cfRule>
  </conditionalFormatting>
  <conditionalFormatting sqref="O254">
    <cfRule type="cellIs" dxfId="54" priority="117" operator="equal">
      <formula>"×"</formula>
    </cfRule>
  </conditionalFormatting>
  <conditionalFormatting sqref="O256">
    <cfRule type="cellIs" dxfId="53" priority="116" operator="equal">
      <formula>"×"</formula>
    </cfRule>
  </conditionalFormatting>
  <conditionalFormatting sqref="O258">
    <cfRule type="cellIs" dxfId="52" priority="115" operator="equal">
      <formula>"×"</formula>
    </cfRule>
  </conditionalFormatting>
  <conditionalFormatting sqref="O261">
    <cfRule type="cellIs" dxfId="51" priority="114" operator="equal">
      <formula>"×"</formula>
    </cfRule>
  </conditionalFormatting>
  <conditionalFormatting sqref="O263:O264">
    <cfRule type="cellIs" dxfId="50" priority="113" operator="equal">
      <formula>"×"</formula>
    </cfRule>
  </conditionalFormatting>
  <conditionalFormatting sqref="O277:O278">
    <cfRule type="cellIs" dxfId="49" priority="1" operator="equal">
      <formula>"×"</formula>
    </cfRule>
  </conditionalFormatting>
  <dataValidations xWindow="1190" yWindow="393" count="8">
    <dataValidation allowBlank="1" showInputMessage="1" showErrorMessage="1" prompt="表紙の病院名を反映" sqref="L1:L3 H1:K1" xr:uid="{00000000-0002-0000-0500-000000000000}"/>
    <dataValidation type="whole" imeMode="disabled" operator="greaterThanOrEqual" allowBlank="1" showInputMessage="1" showErrorMessage="1" error="整数で入力してください" prompt="整数で入力" sqref="J226 J144:J146 J113:J114 J37 J215:J216 J58:J81 J197:J198 J159:J160 J162:J163 J191:J192 J194:J195 J204:J205 J154 J15 J250:J252 J83:J95 J179:J180 J182:J183 J168:J177 J185:J186 J188:J189 J247 J165:J166 J97 J99:J109 J200:J201" xr:uid="{00000000-0002-0000-0500-000001000000}">
      <formula1>0</formula1>
    </dataValidation>
    <dataValidation type="list" allowBlank="1" showInputMessage="1" showErrorMessage="1" sqref="J28 J10:J14 J16:J24 J49:J53 J36 J135:J138 J111:J112 J254 J229:J236 J246 J227 J8 J203 J119:J121 J34 J26 J199 J40:J41 J190 J214 J244 J147:J152 J158 J161 J164 J167 J178 J193 J196 J210:J211 J248 J256 J38 J242 J238:J240 J217:J225 J206:J208 J155:J156 J187 J184 J181 J44:J47 J30:J32 J124:J131 J142:J143 J115:J117 J258:J261 J263:J264" xr:uid="{00000000-0002-0000-0500-000002000000}">
      <formula1>"はい,いいえ"</formula1>
    </dataValidation>
    <dataValidation allowBlank="1" showInputMessage="1" showErrorMessage="1" prompt="西暦XXXX年XX月で入力" sqref="J245" xr:uid="{00000000-0002-0000-0500-000003000000}"/>
    <dataValidation type="list" allowBlank="1" showInputMessage="1" showErrorMessage="1" error="選択肢から選んでください" sqref="J274 J266:J269 J277:J278" xr:uid="{00000000-0002-0000-0500-000004000000}">
      <formula1>"はい,いいえ"</formula1>
    </dataValidation>
    <dataValidation allowBlank="1" showErrorMessage="1" prompt="表紙の病院名を反映" sqref="H2:K2" xr:uid="{00000000-0002-0000-0500-000005000000}"/>
    <dataValidation type="list" allowBlank="1" showInputMessage="1" showErrorMessage="1" error="選択肢から選んでください" sqref="J271:J273" xr:uid="{00000000-0002-0000-0500-000006000000}">
      <formula1>"はい,いいえ,-"</formula1>
    </dataValidation>
    <dataValidation type="list" allowBlank="1" showInputMessage="1" showErrorMessage="1" sqref="J262" xr:uid="{00000000-0002-0000-0500-000007000000}">
      <formula1>"１,２,３"</formula1>
    </dataValidation>
  </dataValidations>
  <printOptions horizontalCentered="1"/>
  <pageMargins left="0.39370078740157483" right="0.39370078740157483" top="0.59055118110236227" bottom="0.59055118110236227" header="0.31496062992125984" footer="0.27559055118110237"/>
  <pageSetup paperSize="9" scale="56" fitToHeight="0" orientation="portrait" r:id="rId1"/>
  <headerFooter scaleWithDoc="0" alignWithMargins="0">
    <oddFooter>&amp;C&amp;P/&amp;N&amp;R&amp;A</oddFooter>
  </headerFooter>
  <ignoredErrors>
    <ignoredError sqref="B214 B217 B222 B223 B225 B231:C231 B254 B256 C266 B267:C274 B229:C2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Z108"/>
  <sheetViews>
    <sheetView view="pageBreakPreview" zoomScaleNormal="100" zoomScaleSheetLayoutView="100" workbookViewId="0">
      <selection activeCell="R60" sqref="R60"/>
    </sheetView>
  </sheetViews>
  <sheetFormatPr defaultColWidth="9" defaultRowHeight="13.5" x14ac:dyDescent="0.15"/>
  <cols>
    <col min="1" max="1" width="2.625" customWidth="1"/>
    <col min="2" max="2" width="12.625" customWidth="1"/>
    <col min="3" max="3" width="4.625" customWidth="1"/>
    <col min="4" max="4" width="5.625" customWidth="1"/>
    <col min="5" max="16" width="6.625" customWidth="1"/>
    <col min="17" max="17" width="24.625" customWidth="1"/>
    <col min="18" max="18" width="15.625" customWidth="1"/>
    <col min="19" max="19" width="17.125" customWidth="1"/>
    <col min="20" max="21" width="5.625" customWidth="1"/>
    <col min="22" max="22" width="9" customWidth="1"/>
    <col min="23" max="23" width="1.125" customWidth="1"/>
    <col min="24" max="24" width="2.125" customWidth="1"/>
    <col min="25" max="25" width="1.75" customWidth="1"/>
    <col min="26" max="26" width="80.625" style="119" customWidth="1"/>
  </cols>
  <sheetData>
    <row r="1" spans="1:26" ht="20.100000000000001" customHeight="1" thickBot="1" x14ac:dyDescent="0.2">
      <c r="A1" s="1026" t="s">
        <v>553</v>
      </c>
      <c r="B1" s="1027"/>
      <c r="C1" s="1027"/>
      <c r="D1" s="1027"/>
      <c r="E1" s="1027"/>
      <c r="F1" s="1027"/>
      <c r="G1" s="1027"/>
      <c r="H1" s="1027"/>
      <c r="I1" s="1027"/>
      <c r="J1" s="1027"/>
      <c r="K1" s="1027"/>
      <c r="L1" s="1027"/>
      <c r="M1" s="1027"/>
      <c r="N1" s="1027"/>
      <c r="O1" s="1027"/>
      <c r="P1" s="1027"/>
      <c r="Q1" s="1027"/>
      <c r="R1" s="1027"/>
      <c r="S1" s="1027"/>
      <c r="T1" s="1027"/>
      <c r="U1" s="1027"/>
      <c r="V1" s="1027"/>
      <c r="Y1" s="430"/>
    </row>
    <row r="2" spans="1:26" s="430" customFormat="1" ht="27" customHeight="1" thickTop="1" thickBot="1" x14ac:dyDescent="0.2">
      <c r="A2" s="977" t="s">
        <v>943</v>
      </c>
      <c r="B2" s="977"/>
      <c r="C2" s="977"/>
      <c r="D2" s="977"/>
      <c r="E2" s="977"/>
      <c r="F2" s="977"/>
      <c r="G2" s="977"/>
      <c r="H2" s="977"/>
      <c r="I2" s="977"/>
      <c r="J2" s="977"/>
      <c r="K2" s="977"/>
      <c r="L2" s="977"/>
      <c r="M2" s="977"/>
      <c r="N2" s="977"/>
      <c r="O2" s="977"/>
      <c r="P2" s="977"/>
      <c r="Q2" s="977"/>
      <c r="R2" s="977"/>
      <c r="S2" s="977"/>
      <c r="T2" s="977"/>
      <c r="U2" s="978"/>
      <c r="V2" s="116" t="str">
        <f>IF(COUNTIF(X8:Y107,"×")=0,"入力済","未入力あり")</f>
        <v>入力済</v>
      </c>
      <c r="X2" s="431"/>
      <c r="Z2" s="432"/>
    </row>
    <row r="3" spans="1:26" s="430" customFormat="1" ht="15" customHeight="1" thickTop="1" x14ac:dyDescent="0.15">
      <c r="A3" s="203"/>
      <c r="B3" s="203"/>
      <c r="C3" s="203"/>
      <c r="D3" s="203"/>
      <c r="E3" s="203"/>
      <c r="F3" s="203"/>
      <c r="G3" s="203"/>
      <c r="H3" s="203"/>
      <c r="I3" s="203"/>
      <c r="J3" s="203"/>
      <c r="K3" s="203"/>
      <c r="L3" s="203"/>
      <c r="M3" s="203"/>
      <c r="N3" s="203"/>
      <c r="O3" s="203"/>
      <c r="P3" s="203"/>
      <c r="Q3" s="203"/>
      <c r="R3" s="203"/>
      <c r="S3" s="203"/>
      <c r="T3" s="203"/>
      <c r="U3" s="203"/>
      <c r="V3" s="203"/>
      <c r="X3" s="431"/>
      <c r="Z3" s="432"/>
    </row>
    <row r="4" spans="1:26" ht="15" customHeight="1" x14ac:dyDescent="0.15">
      <c r="A4" s="305" t="s">
        <v>554</v>
      </c>
      <c r="X4" s="431"/>
      <c r="Y4" s="430"/>
    </row>
    <row r="5" spans="1:26" ht="15" customHeight="1" x14ac:dyDescent="0.15">
      <c r="A5" s="433" t="s">
        <v>555</v>
      </c>
      <c r="B5" s="979" t="s">
        <v>556</v>
      </c>
      <c r="C5" s="979"/>
      <c r="D5" s="979"/>
      <c r="E5" s="979"/>
      <c r="F5" s="979"/>
      <c r="G5" s="979"/>
      <c r="H5" s="979"/>
      <c r="I5" s="979"/>
      <c r="J5" s="979"/>
      <c r="K5" s="979"/>
      <c r="L5" s="979"/>
      <c r="M5" s="979"/>
      <c r="N5" s="979"/>
      <c r="O5" s="979"/>
      <c r="P5" s="979"/>
      <c r="Q5" s="979"/>
      <c r="R5" s="979"/>
      <c r="S5" s="979"/>
      <c r="T5" s="979"/>
      <c r="U5" s="979"/>
      <c r="V5" s="979"/>
      <c r="X5" s="434"/>
      <c r="Y5" s="430"/>
    </row>
    <row r="6" spans="1:26" ht="15" customHeight="1" x14ac:dyDescent="0.15">
      <c r="A6" s="433"/>
      <c r="B6" s="435" t="s">
        <v>557</v>
      </c>
      <c r="C6" s="436"/>
      <c r="D6" s="436"/>
      <c r="E6" s="436"/>
      <c r="F6" s="436"/>
      <c r="G6" s="436"/>
      <c r="H6" s="436"/>
      <c r="I6" s="436"/>
      <c r="J6" s="436"/>
      <c r="K6" s="436"/>
      <c r="L6" s="436"/>
      <c r="M6" s="436"/>
      <c r="N6" s="436"/>
      <c r="O6" s="436"/>
      <c r="P6" s="436"/>
      <c r="Q6" s="436"/>
      <c r="R6" s="436"/>
      <c r="S6" s="436"/>
      <c r="T6" s="436"/>
      <c r="U6" s="436"/>
      <c r="V6" s="436"/>
      <c r="X6" s="434"/>
      <c r="Y6" s="430"/>
    </row>
    <row r="7" spans="1:26" ht="15" customHeight="1" x14ac:dyDescent="0.15">
      <c r="A7" s="433" t="s">
        <v>555</v>
      </c>
      <c r="B7" s="437" t="s">
        <v>558</v>
      </c>
      <c r="C7" s="436"/>
      <c r="D7" s="436"/>
      <c r="E7" s="436"/>
      <c r="F7" s="436"/>
      <c r="G7" s="436"/>
      <c r="H7" s="436"/>
      <c r="I7" s="436"/>
      <c r="J7" s="436"/>
      <c r="K7" s="436"/>
      <c r="L7" s="436"/>
      <c r="M7" s="436"/>
      <c r="N7" s="436"/>
      <c r="O7" s="436"/>
      <c r="P7" s="436"/>
      <c r="Q7" s="436"/>
      <c r="R7" s="436"/>
      <c r="S7" s="436"/>
      <c r="T7" s="436"/>
      <c r="U7" s="436"/>
      <c r="V7" s="436"/>
      <c r="X7" s="434"/>
      <c r="Y7" s="430"/>
    </row>
    <row r="8" spans="1:26" ht="15" customHeight="1" x14ac:dyDescent="0.15">
      <c r="A8" s="433"/>
      <c r="B8" s="437"/>
      <c r="C8" s="436"/>
      <c r="D8" s="436"/>
      <c r="E8" s="436"/>
      <c r="F8" s="436"/>
      <c r="G8" s="436"/>
      <c r="H8" s="436"/>
      <c r="I8" s="436"/>
      <c r="J8" s="436"/>
      <c r="K8" s="436"/>
      <c r="L8" s="436"/>
      <c r="M8" s="436"/>
      <c r="N8" s="436"/>
      <c r="O8" s="436"/>
      <c r="P8" s="436"/>
      <c r="Q8" s="436"/>
      <c r="R8" s="436"/>
      <c r="S8" s="436"/>
      <c r="T8" s="436"/>
      <c r="U8" s="436"/>
      <c r="V8" s="436"/>
      <c r="X8" s="434"/>
      <c r="Y8" s="430"/>
      <c r="Z8" s="438"/>
    </row>
    <row r="9" spans="1:26" ht="20.100000000000001" customHeight="1" thickBot="1" x14ac:dyDescent="0.2">
      <c r="A9" s="439" t="s">
        <v>91</v>
      </c>
      <c r="B9" s="439"/>
      <c r="C9" s="439"/>
      <c r="D9" s="439"/>
      <c r="E9" s="439"/>
      <c r="F9" s="439"/>
      <c r="G9" s="439"/>
      <c r="H9" s="439"/>
      <c r="I9" s="439"/>
      <c r="J9" s="439"/>
      <c r="K9" s="439"/>
      <c r="L9" s="440"/>
      <c r="M9" s="440"/>
      <c r="N9" s="440"/>
      <c r="O9" s="440"/>
      <c r="P9" s="440"/>
      <c r="Q9" s="441" t="s">
        <v>559</v>
      </c>
      <c r="R9" s="990" t="str">
        <f>表紙!E3</f>
        <v>大阪母子医療センター</v>
      </c>
      <c r="S9" s="991"/>
      <c r="T9" s="991"/>
      <c r="U9" s="991"/>
      <c r="V9" s="992"/>
      <c r="X9" s="434"/>
      <c r="Y9" s="430"/>
      <c r="Z9" s="122" t="s">
        <v>186</v>
      </c>
    </row>
    <row r="10" spans="1:26" s="430" customFormat="1" ht="20.100000000000001" customHeight="1" thickBot="1" x14ac:dyDescent="0.2">
      <c r="B10" s="442"/>
      <c r="E10" s="6" t="s">
        <v>1322</v>
      </c>
      <c r="F10" s="443" t="s">
        <v>560</v>
      </c>
      <c r="G10" s="444"/>
      <c r="H10" s="444"/>
      <c r="I10" s="444"/>
      <c r="J10" s="444"/>
      <c r="K10" s="444"/>
      <c r="Q10" s="445" t="s">
        <v>1172</v>
      </c>
      <c r="R10" s="1034" t="s">
        <v>1173</v>
      </c>
      <c r="S10" s="1034"/>
      <c r="T10" s="1034"/>
      <c r="U10" s="1034"/>
      <c r="V10" s="1034"/>
      <c r="X10" s="446" t="str">
        <f>IF(COUNTBLANK(E10)=0,"○","×")</f>
        <v>○</v>
      </c>
      <c r="Z10" s="151"/>
    </row>
    <row r="11" spans="1:26" s="430" customFormat="1" ht="5.0999999999999996" customHeight="1" x14ac:dyDescent="0.15">
      <c r="C11" s="444"/>
      <c r="D11" s="444"/>
      <c r="E11" s="444"/>
      <c r="F11" s="444"/>
      <c r="G11" s="444"/>
      <c r="H11" s="444"/>
      <c r="I11" s="444"/>
      <c r="J11" s="444"/>
      <c r="K11" s="444"/>
      <c r="L11" s="447"/>
      <c r="M11" s="447"/>
      <c r="N11" s="447"/>
      <c r="O11" s="447"/>
      <c r="P11" s="447"/>
      <c r="Q11" s="447"/>
      <c r="X11" s="442"/>
      <c r="Z11" s="151"/>
    </row>
    <row r="12" spans="1:26" s="430" customFormat="1" ht="24.95" customHeight="1" x14ac:dyDescent="0.15">
      <c r="A12" s="448"/>
      <c r="B12" s="974" t="s">
        <v>561</v>
      </c>
      <c r="C12" s="974"/>
      <c r="D12" s="975"/>
      <c r="E12" s="972"/>
      <c r="F12" s="972"/>
      <c r="G12" s="972"/>
      <c r="H12" s="972"/>
      <c r="I12" s="972"/>
      <c r="J12" s="972"/>
      <c r="K12" s="972"/>
      <c r="L12" s="972"/>
      <c r="M12" s="972"/>
      <c r="N12" s="972"/>
      <c r="O12" s="972"/>
      <c r="P12" s="973"/>
      <c r="Q12" s="960" t="s">
        <v>562</v>
      </c>
      <c r="R12" s="980" t="s">
        <v>563</v>
      </c>
      <c r="S12" s="980"/>
      <c r="T12" s="980"/>
      <c r="U12" s="980"/>
      <c r="V12" s="981"/>
      <c r="X12" s="442"/>
      <c r="Z12" s="151"/>
    </row>
    <row r="13" spans="1:26" s="430" customFormat="1" ht="39.950000000000003" customHeight="1" x14ac:dyDescent="0.15">
      <c r="A13" s="449"/>
      <c r="B13" s="987" t="s">
        <v>564</v>
      </c>
      <c r="C13" s="984" t="s">
        <v>565</v>
      </c>
      <c r="D13" s="984" t="s">
        <v>566</v>
      </c>
      <c r="E13" s="967" t="s">
        <v>567</v>
      </c>
      <c r="F13" s="967" t="s">
        <v>568</v>
      </c>
      <c r="G13" s="967" t="s">
        <v>569</v>
      </c>
      <c r="H13" s="967"/>
      <c r="I13" s="967"/>
      <c r="J13" s="967"/>
      <c r="K13" s="956" t="s">
        <v>570</v>
      </c>
      <c r="L13" s="969" t="s">
        <v>571</v>
      </c>
      <c r="M13" s="970"/>
      <c r="N13" s="971"/>
      <c r="O13" s="440"/>
      <c r="P13" s="440"/>
      <c r="Q13" s="961"/>
      <c r="R13" s="1006" t="s">
        <v>572</v>
      </c>
      <c r="S13" s="1007"/>
      <c r="T13" s="966" t="s">
        <v>573</v>
      </c>
      <c r="U13" s="966"/>
      <c r="V13" s="966"/>
      <c r="X13" s="442"/>
      <c r="Z13" s="151"/>
    </row>
    <row r="14" spans="1:26" s="430" customFormat="1" ht="30" customHeight="1" x14ac:dyDescent="0.15">
      <c r="A14" s="449"/>
      <c r="B14" s="988"/>
      <c r="C14" s="985"/>
      <c r="D14" s="985"/>
      <c r="E14" s="967"/>
      <c r="F14" s="967"/>
      <c r="G14" s="966" t="s">
        <v>574</v>
      </c>
      <c r="H14" s="966" t="s">
        <v>575</v>
      </c>
      <c r="I14" s="966" t="s">
        <v>576</v>
      </c>
      <c r="J14" s="966" t="s">
        <v>577</v>
      </c>
      <c r="K14" s="957"/>
      <c r="L14" s="959" t="s">
        <v>578</v>
      </c>
      <c r="M14" s="959" t="s">
        <v>579</v>
      </c>
      <c r="N14" s="959" t="s">
        <v>580</v>
      </c>
      <c r="O14" s="450"/>
      <c r="P14" s="450"/>
      <c r="Q14" s="961"/>
      <c r="R14" s="1008"/>
      <c r="S14" s="1009"/>
      <c r="T14" s="982" t="s">
        <v>581</v>
      </c>
      <c r="U14" s="982" t="s">
        <v>582</v>
      </c>
      <c r="V14" s="982" t="s">
        <v>583</v>
      </c>
      <c r="X14" s="442"/>
      <c r="Z14" s="151"/>
    </row>
    <row r="15" spans="1:26" s="430" customFormat="1" ht="12" customHeight="1" thickBot="1" x14ac:dyDescent="0.2">
      <c r="A15" s="451"/>
      <c r="B15" s="989"/>
      <c r="C15" s="986"/>
      <c r="D15" s="986"/>
      <c r="E15" s="968"/>
      <c r="F15" s="968"/>
      <c r="G15" s="968"/>
      <c r="H15" s="968"/>
      <c r="I15" s="968"/>
      <c r="J15" s="968"/>
      <c r="K15" s="958"/>
      <c r="L15" s="956"/>
      <c r="M15" s="956"/>
      <c r="N15" s="956"/>
      <c r="O15" s="452"/>
      <c r="P15" s="452"/>
      <c r="Q15" s="962"/>
      <c r="R15" s="453" t="s">
        <v>584</v>
      </c>
      <c r="S15" s="454" t="s">
        <v>585</v>
      </c>
      <c r="T15" s="983"/>
      <c r="U15" s="983"/>
      <c r="V15" s="983"/>
      <c r="X15" s="442"/>
      <c r="Z15" s="151"/>
    </row>
    <row r="16" spans="1:26" s="430" customFormat="1" ht="32.1" customHeight="1" thickBot="1" x14ac:dyDescent="0.2">
      <c r="A16" s="455">
        <v>1</v>
      </c>
      <c r="B16" s="52" t="s">
        <v>1320</v>
      </c>
      <c r="C16" s="51">
        <v>3</v>
      </c>
      <c r="D16" s="51">
        <v>2</v>
      </c>
      <c r="E16" s="29" t="s">
        <v>1322</v>
      </c>
      <c r="F16" s="29" t="s">
        <v>1322</v>
      </c>
      <c r="G16" s="29" t="s">
        <v>1323</v>
      </c>
      <c r="H16" s="31" t="s">
        <v>1323</v>
      </c>
      <c r="I16" s="29" t="s">
        <v>1323</v>
      </c>
      <c r="J16" s="29" t="s">
        <v>1323</v>
      </c>
      <c r="K16" s="29" t="s">
        <v>1323</v>
      </c>
      <c r="L16" s="29" t="s">
        <v>1323</v>
      </c>
      <c r="M16" s="29" t="s">
        <v>1323</v>
      </c>
      <c r="N16" s="29" t="s">
        <v>1323</v>
      </c>
      <c r="O16" s="456"/>
      <c r="P16" s="457"/>
      <c r="Q16" s="50" t="s">
        <v>1332</v>
      </c>
      <c r="R16" s="32" t="s">
        <v>1335</v>
      </c>
      <c r="S16" s="772" t="s">
        <v>1338</v>
      </c>
      <c r="T16" s="30" t="s">
        <v>1317</v>
      </c>
      <c r="U16" s="30" t="s">
        <v>1318</v>
      </c>
      <c r="V16" s="30" t="s">
        <v>1317</v>
      </c>
      <c r="X16" s="458" t="str">
        <f>IF(AND(E10="○",OR(B16="",C16="",D16="",E16="",F16="",G16="",H16="",I16="",J16="",K16="",Q16="",R16="",S16="",T16="",U16="",V16="")),"×","○")</f>
        <v>○</v>
      </c>
      <c r="Z16" s="151"/>
    </row>
    <row r="17" spans="1:26" s="430" customFormat="1" ht="32.1" customHeight="1" thickBot="1" x14ac:dyDescent="0.2">
      <c r="A17" s="455">
        <v>2</v>
      </c>
      <c r="B17" s="52" t="s">
        <v>1341</v>
      </c>
      <c r="C17" s="51">
        <v>5</v>
      </c>
      <c r="D17" s="51">
        <v>5</v>
      </c>
      <c r="E17" s="29" t="s">
        <v>1323</v>
      </c>
      <c r="F17" s="29" t="s">
        <v>1322</v>
      </c>
      <c r="G17" s="29" t="s">
        <v>1323</v>
      </c>
      <c r="H17" s="31" t="s">
        <v>1323</v>
      </c>
      <c r="I17" s="29" t="s">
        <v>1323</v>
      </c>
      <c r="J17" s="29" t="s">
        <v>1323</v>
      </c>
      <c r="K17" s="29" t="s">
        <v>1323</v>
      </c>
      <c r="L17" s="29" t="s">
        <v>1323</v>
      </c>
      <c r="M17" s="29" t="s">
        <v>1323</v>
      </c>
      <c r="N17" s="29" t="s">
        <v>1323</v>
      </c>
      <c r="O17" s="440"/>
      <c r="P17" s="440"/>
      <c r="Q17" s="50" t="s">
        <v>1333</v>
      </c>
      <c r="R17" s="32" t="s">
        <v>1336</v>
      </c>
      <c r="S17" s="772" t="s">
        <v>1339</v>
      </c>
      <c r="T17" s="30" t="s">
        <v>1317</v>
      </c>
      <c r="U17" s="30" t="s">
        <v>1317</v>
      </c>
      <c r="V17" s="30" t="s">
        <v>1317</v>
      </c>
      <c r="X17" s="442"/>
      <c r="Z17" s="151"/>
    </row>
    <row r="18" spans="1:26" s="430" customFormat="1" ht="32.1" customHeight="1" thickBot="1" x14ac:dyDescent="0.2">
      <c r="A18" s="455">
        <v>3</v>
      </c>
      <c r="B18" s="52" t="s">
        <v>1331</v>
      </c>
      <c r="C18" s="51">
        <v>3</v>
      </c>
      <c r="D18" s="51">
        <v>3</v>
      </c>
      <c r="E18" s="29" t="s">
        <v>1323</v>
      </c>
      <c r="F18" s="29" t="s">
        <v>1323</v>
      </c>
      <c r="G18" s="29" t="s">
        <v>1322</v>
      </c>
      <c r="H18" s="31" t="s">
        <v>1322</v>
      </c>
      <c r="I18" s="29" t="s">
        <v>1322</v>
      </c>
      <c r="J18" s="29" t="s">
        <v>1323</v>
      </c>
      <c r="K18" s="29" t="s">
        <v>1323</v>
      </c>
      <c r="L18" s="29" t="s">
        <v>1323</v>
      </c>
      <c r="M18" s="29" t="s">
        <v>1323</v>
      </c>
      <c r="N18" s="29" t="s">
        <v>1323</v>
      </c>
      <c r="O18" s="440"/>
      <c r="P18" s="440"/>
      <c r="Q18" s="50" t="s">
        <v>1334</v>
      </c>
      <c r="R18" s="32" t="s">
        <v>1337</v>
      </c>
      <c r="S18" s="772" t="s">
        <v>1340</v>
      </c>
      <c r="T18" s="30" t="s">
        <v>1317</v>
      </c>
      <c r="U18" s="30" t="s">
        <v>1317</v>
      </c>
      <c r="V18" s="30" t="s">
        <v>1318</v>
      </c>
      <c r="X18" s="442"/>
      <c r="Z18" s="151"/>
    </row>
    <row r="19" spans="1:26" s="430" customFormat="1" ht="32.1" customHeight="1" thickBot="1" x14ac:dyDescent="0.2">
      <c r="A19" s="455">
        <v>4</v>
      </c>
      <c r="B19" s="52"/>
      <c r="C19" s="51"/>
      <c r="D19" s="51"/>
      <c r="E19" s="29"/>
      <c r="F19" s="29"/>
      <c r="G19" s="29"/>
      <c r="H19" s="31"/>
      <c r="I19" s="29"/>
      <c r="J19" s="29"/>
      <c r="K19" s="29"/>
      <c r="L19" s="29"/>
      <c r="M19" s="29"/>
      <c r="N19" s="29"/>
      <c r="O19" s="440"/>
      <c r="P19" s="440"/>
      <c r="Q19" s="50"/>
      <c r="R19" s="32"/>
      <c r="S19" s="33"/>
      <c r="T19" s="30"/>
      <c r="U19" s="30"/>
      <c r="V19" s="30"/>
      <c r="X19" s="442"/>
      <c r="Z19" s="151"/>
    </row>
    <row r="20" spans="1:26" s="430" customFormat="1" ht="32.1" customHeight="1" thickBot="1" x14ac:dyDescent="0.2">
      <c r="A20" s="459">
        <v>5</v>
      </c>
      <c r="B20" s="52"/>
      <c r="C20" s="51"/>
      <c r="D20" s="51"/>
      <c r="E20" s="29"/>
      <c r="F20" s="29"/>
      <c r="G20" s="29"/>
      <c r="H20" s="31"/>
      <c r="I20" s="29"/>
      <c r="J20" s="29"/>
      <c r="K20" s="29"/>
      <c r="L20" s="29"/>
      <c r="M20" s="29"/>
      <c r="N20" s="29"/>
      <c r="O20" s="440"/>
      <c r="P20" s="440"/>
      <c r="Q20" s="50"/>
      <c r="R20" s="32"/>
      <c r="S20" s="33"/>
      <c r="T20" s="30"/>
      <c r="U20" s="30"/>
      <c r="V20" s="30"/>
      <c r="X20" s="442"/>
      <c r="Z20" s="151"/>
    </row>
    <row r="21" spans="1:26" ht="5.0999999999999996" customHeight="1" x14ac:dyDescent="0.15">
      <c r="A21" s="460"/>
      <c r="O21" s="460"/>
      <c r="P21" s="460"/>
      <c r="Z21" s="148"/>
    </row>
    <row r="22" spans="1:26" ht="24.95" customHeight="1" thickBot="1" x14ac:dyDescent="0.2">
      <c r="A22" s="950" t="s">
        <v>586</v>
      </c>
      <c r="B22" s="950"/>
      <c r="C22" s="950"/>
      <c r="D22" s="950"/>
      <c r="E22" s="950"/>
      <c r="F22" s="950"/>
      <c r="G22" s="951" t="s">
        <v>587</v>
      </c>
      <c r="H22" s="951"/>
      <c r="I22" s="951"/>
      <c r="J22" s="951"/>
      <c r="K22" s="951"/>
      <c r="L22" s="951"/>
      <c r="M22" s="951" t="s">
        <v>588</v>
      </c>
      <c r="N22" s="951"/>
      <c r="O22" s="951"/>
      <c r="P22" s="951"/>
      <c r="Q22" s="951"/>
      <c r="R22" s="951"/>
      <c r="S22" s="951"/>
      <c r="T22" s="951"/>
      <c r="U22" s="951"/>
      <c r="V22" s="951"/>
      <c r="Z22" s="148"/>
    </row>
    <row r="23" spans="1:26" ht="20.100000000000001" customHeight="1" thickBot="1" x14ac:dyDescent="0.2">
      <c r="A23" s="952" t="s">
        <v>589</v>
      </c>
      <c r="B23" s="952"/>
      <c r="C23" s="952"/>
      <c r="D23" s="952"/>
      <c r="E23" s="952"/>
      <c r="F23" s="953"/>
      <c r="G23" s="954"/>
      <c r="H23" s="954"/>
      <c r="I23" s="954"/>
      <c r="J23" s="954"/>
      <c r="K23" s="954"/>
      <c r="L23" s="954"/>
      <c r="M23" s="954"/>
      <c r="N23" s="954"/>
      <c r="O23" s="954"/>
      <c r="P23" s="954"/>
      <c r="Q23" s="954"/>
      <c r="R23" s="954"/>
      <c r="S23" s="954"/>
      <c r="T23" s="954"/>
      <c r="U23" s="954"/>
      <c r="V23" s="954"/>
      <c r="Z23" s="148"/>
    </row>
    <row r="24" spans="1:26" ht="20.100000000000001" customHeight="1" thickBot="1" x14ac:dyDescent="0.2">
      <c r="A24" s="952" t="s">
        <v>590</v>
      </c>
      <c r="B24" s="952"/>
      <c r="C24" s="952"/>
      <c r="D24" s="952"/>
      <c r="E24" s="952"/>
      <c r="F24" s="953"/>
      <c r="G24" s="954"/>
      <c r="H24" s="954"/>
      <c r="I24" s="954"/>
      <c r="J24" s="954"/>
      <c r="K24" s="954"/>
      <c r="L24" s="954"/>
      <c r="M24" s="954"/>
      <c r="N24" s="954"/>
      <c r="O24" s="954"/>
      <c r="P24" s="954"/>
      <c r="Q24" s="954"/>
      <c r="R24" s="954"/>
      <c r="S24" s="954"/>
      <c r="T24" s="954"/>
      <c r="U24" s="954"/>
      <c r="V24" s="954"/>
      <c r="Y24" s="430"/>
      <c r="Z24" s="148"/>
    </row>
    <row r="25" spans="1:26" ht="20.100000000000001" customHeight="1" thickBot="1" x14ac:dyDescent="0.2">
      <c r="A25" s="952" t="s">
        <v>591</v>
      </c>
      <c r="B25" s="952"/>
      <c r="C25" s="952"/>
      <c r="D25" s="952"/>
      <c r="E25" s="952"/>
      <c r="F25" s="953"/>
      <c r="G25" s="954"/>
      <c r="H25" s="954"/>
      <c r="I25" s="954"/>
      <c r="J25" s="954"/>
      <c r="K25" s="954"/>
      <c r="L25" s="954"/>
      <c r="M25" s="954"/>
      <c r="N25" s="954"/>
      <c r="O25" s="954"/>
      <c r="P25" s="954"/>
      <c r="Q25" s="954"/>
      <c r="R25" s="954"/>
      <c r="S25" s="954"/>
      <c r="T25" s="954"/>
      <c r="U25" s="954"/>
      <c r="V25" s="954"/>
      <c r="Y25" s="430"/>
      <c r="Z25" s="148"/>
    </row>
    <row r="26" spans="1:26" ht="5.0999999999999996" customHeight="1" thickBot="1" x14ac:dyDescent="0.2">
      <c r="Y26" s="430"/>
      <c r="Z26" s="148"/>
    </row>
    <row r="27" spans="1:26" ht="24.95" customHeight="1" thickBot="1" x14ac:dyDescent="0.2">
      <c r="A27" s="995" t="s">
        <v>1174</v>
      </c>
      <c r="B27" s="996"/>
      <c r="C27" s="996"/>
      <c r="D27" s="996"/>
      <c r="E27" s="996"/>
      <c r="F27" s="996"/>
      <c r="G27" s="997" t="s">
        <v>1346</v>
      </c>
      <c r="H27" s="998"/>
      <c r="I27" s="998"/>
      <c r="J27" s="998"/>
      <c r="K27" s="998"/>
      <c r="L27" s="998"/>
      <c r="M27" s="998"/>
      <c r="N27" s="998"/>
      <c r="O27" s="998"/>
      <c r="P27" s="998"/>
      <c r="Q27" s="998"/>
      <c r="R27" s="998"/>
      <c r="S27" s="998"/>
      <c r="T27" s="998"/>
      <c r="U27" s="998"/>
      <c r="V27" s="999"/>
      <c r="Y27" s="430"/>
      <c r="Z27" s="148"/>
    </row>
    <row r="28" spans="1:26" s="430" customFormat="1" ht="5.0999999999999996" customHeight="1" x14ac:dyDescent="0.15">
      <c r="A28" s="461"/>
      <c r="B28" s="461"/>
      <c r="C28" s="461"/>
      <c r="D28" s="461"/>
      <c r="E28" s="461"/>
      <c r="F28" s="461"/>
      <c r="G28" s="461"/>
      <c r="H28" s="461"/>
      <c r="I28" s="461"/>
      <c r="J28" s="461"/>
      <c r="K28" s="461"/>
      <c r="L28" s="461"/>
      <c r="M28" s="461"/>
      <c r="N28" s="461"/>
      <c r="O28" s="461"/>
      <c r="P28" s="461"/>
      <c r="Q28" s="461"/>
      <c r="R28" s="461"/>
      <c r="S28" s="461"/>
      <c r="T28" s="461"/>
      <c r="U28" s="461"/>
      <c r="V28" s="461"/>
      <c r="X28" s="442"/>
      <c r="Z28" s="151"/>
    </row>
    <row r="29" spans="1:26" s="430" customFormat="1" ht="20.25" customHeight="1" thickBot="1" x14ac:dyDescent="0.2">
      <c r="A29" s="439" t="s">
        <v>92</v>
      </c>
      <c r="B29" s="439"/>
      <c r="C29" s="439"/>
      <c r="D29" s="439"/>
      <c r="E29" s="439"/>
      <c r="F29" s="439"/>
      <c r="G29" s="439"/>
      <c r="H29" s="439"/>
      <c r="I29" s="439"/>
      <c r="J29" s="439"/>
      <c r="K29" s="439"/>
      <c r="L29" s="439"/>
      <c r="M29" s="439"/>
      <c r="N29" s="439"/>
      <c r="O29" s="439"/>
      <c r="P29" s="439"/>
      <c r="Q29" s="439"/>
      <c r="R29" s="439"/>
      <c r="S29" s="439"/>
      <c r="T29" s="439"/>
      <c r="U29" s="439"/>
      <c r="V29" s="439"/>
      <c r="X29" s="442"/>
      <c r="Z29" s="151"/>
    </row>
    <row r="30" spans="1:26" s="430" customFormat="1" ht="20.100000000000001" customHeight="1" thickBot="1" x14ac:dyDescent="0.2">
      <c r="B30" s="442"/>
      <c r="E30" s="6" t="s">
        <v>1322</v>
      </c>
      <c r="F30" s="443" t="s">
        <v>560</v>
      </c>
      <c r="G30" s="444"/>
      <c r="H30" s="444"/>
      <c r="I30" s="444"/>
      <c r="J30" s="444"/>
      <c r="K30" s="444"/>
      <c r="L30" s="447"/>
      <c r="M30" s="447"/>
      <c r="N30" s="447"/>
      <c r="O30" s="447"/>
      <c r="P30" s="447"/>
      <c r="Q30" s="447"/>
      <c r="X30" s="446" t="str">
        <f>IF(COUNTBLANK(E30)=0,"○","×")</f>
        <v>○</v>
      </c>
      <c r="Z30" s="151"/>
    </row>
    <row r="31" spans="1:26" s="430" customFormat="1" ht="5.0999999999999996" customHeight="1" x14ac:dyDescent="0.15">
      <c r="B31" s="442"/>
      <c r="C31" s="444"/>
      <c r="D31" s="444"/>
      <c r="E31" s="444"/>
      <c r="F31" s="444"/>
      <c r="G31" s="444"/>
      <c r="H31" s="444"/>
      <c r="I31" s="444"/>
      <c r="J31" s="444"/>
      <c r="K31" s="444"/>
      <c r="L31" s="447"/>
      <c r="M31" s="447"/>
      <c r="N31" s="447"/>
      <c r="O31" s="447"/>
      <c r="P31" s="447"/>
      <c r="Q31" s="447"/>
      <c r="X31" s="442"/>
      <c r="Z31" s="151"/>
    </row>
    <row r="32" spans="1:26" s="430" customFormat="1" ht="24.95" customHeight="1" x14ac:dyDescent="0.15">
      <c r="A32" s="448"/>
      <c r="B32" s="974" t="s">
        <v>561</v>
      </c>
      <c r="C32" s="974"/>
      <c r="D32" s="975"/>
      <c r="E32" s="972"/>
      <c r="F32" s="972"/>
      <c r="G32" s="972"/>
      <c r="H32" s="972"/>
      <c r="I32" s="972"/>
      <c r="J32" s="972"/>
      <c r="K32" s="972"/>
      <c r="L32" s="972"/>
      <c r="M32" s="972"/>
      <c r="N32" s="972"/>
      <c r="O32" s="972"/>
      <c r="P32" s="973"/>
      <c r="Q32" s="960" t="s">
        <v>562</v>
      </c>
      <c r="R32" s="980" t="s">
        <v>563</v>
      </c>
      <c r="S32" s="980"/>
      <c r="T32" s="993"/>
      <c r="U32" s="993"/>
      <c r="V32" s="994"/>
      <c r="X32" s="442"/>
      <c r="Z32" s="151"/>
    </row>
    <row r="33" spans="1:26" s="430" customFormat="1" ht="39.950000000000003" customHeight="1" x14ac:dyDescent="0.15">
      <c r="A33" s="449"/>
      <c r="B33" s="1013" t="s">
        <v>564</v>
      </c>
      <c r="C33" s="984" t="s">
        <v>565</v>
      </c>
      <c r="D33" s="984" t="s">
        <v>566</v>
      </c>
      <c r="E33" s="963" t="s">
        <v>567</v>
      </c>
      <c r="F33" s="966" t="s">
        <v>592</v>
      </c>
      <c r="G33" s="966" t="s">
        <v>593</v>
      </c>
      <c r="H33" s="966" t="s">
        <v>594</v>
      </c>
      <c r="I33" s="966" t="s">
        <v>595</v>
      </c>
      <c r="J33" s="1011" t="s">
        <v>596</v>
      </c>
      <c r="K33" s="1012"/>
      <c r="L33" s="1012"/>
      <c r="M33" s="1035" t="s">
        <v>570</v>
      </c>
      <c r="N33" s="969" t="s">
        <v>571</v>
      </c>
      <c r="O33" s="970"/>
      <c r="P33" s="971"/>
      <c r="Q33" s="961"/>
      <c r="R33" s="1006" t="s">
        <v>572</v>
      </c>
      <c r="S33" s="1007"/>
      <c r="T33" s="1012" t="s">
        <v>573</v>
      </c>
      <c r="U33" s="1012"/>
      <c r="V33" s="1012"/>
      <c r="X33" s="442"/>
      <c r="Z33" s="151"/>
    </row>
    <row r="34" spans="1:26" s="430" customFormat="1" ht="30" customHeight="1" x14ac:dyDescent="0.15">
      <c r="A34" s="449"/>
      <c r="B34" s="1014"/>
      <c r="C34" s="985"/>
      <c r="D34" s="985"/>
      <c r="E34" s="964"/>
      <c r="F34" s="967"/>
      <c r="G34" s="967"/>
      <c r="H34" s="967"/>
      <c r="I34" s="967"/>
      <c r="J34" s="974" t="s">
        <v>574</v>
      </c>
      <c r="K34" s="1038" t="s">
        <v>576</v>
      </c>
      <c r="L34" s="975" t="s">
        <v>597</v>
      </c>
      <c r="M34" s="957"/>
      <c r="N34" s="959" t="s">
        <v>578</v>
      </c>
      <c r="O34" s="959" t="s">
        <v>579</v>
      </c>
      <c r="P34" s="959" t="s">
        <v>580</v>
      </c>
      <c r="Q34" s="961"/>
      <c r="R34" s="1008"/>
      <c r="S34" s="1009"/>
      <c r="T34" s="984" t="s">
        <v>581</v>
      </c>
      <c r="U34" s="984" t="s">
        <v>582</v>
      </c>
      <c r="V34" s="1028" t="s">
        <v>583</v>
      </c>
      <c r="X34" s="442"/>
      <c r="Z34" s="151"/>
    </row>
    <row r="35" spans="1:26" s="430" customFormat="1" ht="12" customHeight="1" thickBot="1" x14ac:dyDescent="0.2">
      <c r="A35" s="451"/>
      <c r="B35" s="1015"/>
      <c r="C35" s="986"/>
      <c r="D35" s="986"/>
      <c r="E35" s="965"/>
      <c r="F35" s="968"/>
      <c r="G35" s="968"/>
      <c r="H35" s="968"/>
      <c r="I35" s="968"/>
      <c r="J35" s="1037"/>
      <c r="K35" s="1039"/>
      <c r="L35" s="976"/>
      <c r="M35" s="958"/>
      <c r="N35" s="956"/>
      <c r="O35" s="956"/>
      <c r="P35" s="956"/>
      <c r="Q35" s="962"/>
      <c r="R35" s="462" t="s">
        <v>584</v>
      </c>
      <c r="S35" s="462" t="s">
        <v>585</v>
      </c>
      <c r="T35" s="986"/>
      <c r="U35" s="986"/>
      <c r="V35" s="1029"/>
      <c r="X35" s="442"/>
      <c r="Z35" s="151"/>
    </row>
    <row r="36" spans="1:26" s="430" customFormat="1" ht="32.1" customHeight="1" thickBot="1" x14ac:dyDescent="0.2">
      <c r="A36" s="455">
        <v>1</v>
      </c>
      <c r="B36" s="52" t="s">
        <v>1321</v>
      </c>
      <c r="C36" s="51">
        <v>5</v>
      </c>
      <c r="D36" s="51">
        <v>5</v>
      </c>
      <c r="E36" s="29" t="s">
        <v>1323</v>
      </c>
      <c r="F36" s="29" t="s">
        <v>1323</v>
      </c>
      <c r="G36" s="29" t="s">
        <v>1323</v>
      </c>
      <c r="H36" s="29" t="s">
        <v>1322</v>
      </c>
      <c r="I36" s="29" t="s">
        <v>1323</v>
      </c>
      <c r="J36" s="29" t="s">
        <v>1323</v>
      </c>
      <c r="K36" s="29" t="s">
        <v>1323</v>
      </c>
      <c r="L36" s="29" t="s">
        <v>1323</v>
      </c>
      <c r="M36" s="29" t="s">
        <v>1323</v>
      </c>
      <c r="N36" s="29" t="s">
        <v>1323</v>
      </c>
      <c r="O36" s="29" t="s">
        <v>1323</v>
      </c>
      <c r="P36" s="29" t="s">
        <v>1323</v>
      </c>
      <c r="Q36" s="50" t="s">
        <v>1343</v>
      </c>
      <c r="R36" s="103" t="s">
        <v>1321</v>
      </c>
      <c r="S36" s="773" t="s">
        <v>1344</v>
      </c>
      <c r="T36" s="30" t="s">
        <v>1317</v>
      </c>
      <c r="U36" s="30" t="s">
        <v>1317</v>
      </c>
      <c r="V36" s="30" t="s">
        <v>1317</v>
      </c>
      <c r="X36" s="458" t="str">
        <f>IF(AND(E30="○",OR(B36="",C36="",D36="",E36="",F36="",G36="",H36="",I36="",J36="",K36="",L36="",M36="",Q36="",R36="",S36="",T36="",U36="",V36="")),"×","○")</f>
        <v>○</v>
      </c>
      <c r="Z36" s="151"/>
    </row>
    <row r="37" spans="1:26" s="430" customFormat="1" ht="32.1" customHeight="1" thickBot="1" x14ac:dyDescent="0.2">
      <c r="A37" s="455">
        <v>2</v>
      </c>
      <c r="B37" s="52" t="s">
        <v>1342</v>
      </c>
      <c r="C37" s="51">
        <v>1</v>
      </c>
      <c r="D37" s="51">
        <v>0</v>
      </c>
      <c r="E37" s="29" t="s">
        <v>1322</v>
      </c>
      <c r="F37" s="29" t="s">
        <v>1322</v>
      </c>
      <c r="G37" s="29" t="s">
        <v>1322</v>
      </c>
      <c r="H37" s="29" t="s">
        <v>1323</v>
      </c>
      <c r="I37" s="29" t="s">
        <v>1323</v>
      </c>
      <c r="J37" s="29" t="s">
        <v>1323</v>
      </c>
      <c r="K37" s="29" t="s">
        <v>1323</v>
      </c>
      <c r="L37" s="29" t="s">
        <v>1323</v>
      </c>
      <c r="M37" s="29" t="s">
        <v>1323</v>
      </c>
      <c r="N37" s="29" t="s">
        <v>1323</v>
      </c>
      <c r="O37" s="29" t="s">
        <v>1323</v>
      </c>
      <c r="P37" s="29" t="s">
        <v>1323</v>
      </c>
      <c r="Q37" s="50"/>
      <c r="R37" s="104"/>
      <c r="S37" s="33"/>
      <c r="T37" s="30"/>
      <c r="U37" s="30"/>
      <c r="V37" s="30"/>
      <c r="X37" s="442"/>
      <c r="Z37" s="151"/>
    </row>
    <row r="38" spans="1:26" s="430" customFormat="1" ht="32.1" customHeight="1" thickBot="1" x14ac:dyDescent="0.2">
      <c r="A38" s="455">
        <v>3</v>
      </c>
      <c r="B38" s="52"/>
      <c r="C38" s="51"/>
      <c r="D38" s="51"/>
      <c r="E38" s="29"/>
      <c r="F38" s="29"/>
      <c r="G38" s="29"/>
      <c r="H38" s="29"/>
      <c r="I38" s="29"/>
      <c r="J38" s="29"/>
      <c r="K38" s="29"/>
      <c r="L38" s="29"/>
      <c r="M38" s="29"/>
      <c r="N38" s="29"/>
      <c r="O38" s="29"/>
      <c r="P38" s="29"/>
      <c r="Q38" s="50"/>
      <c r="R38" s="104"/>
      <c r="S38" s="33"/>
      <c r="T38" s="30"/>
      <c r="U38" s="30"/>
      <c r="V38" s="30"/>
      <c r="X38" s="442"/>
      <c r="Z38" s="151"/>
    </row>
    <row r="39" spans="1:26" s="430" customFormat="1" ht="32.1" customHeight="1" thickBot="1" x14ac:dyDescent="0.2">
      <c r="A39" s="455">
        <v>4</v>
      </c>
      <c r="B39" s="52"/>
      <c r="C39" s="51"/>
      <c r="D39" s="51"/>
      <c r="E39" s="29"/>
      <c r="F39" s="29"/>
      <c r="G39" s="29"/>
      <c r="H39" s="29"/>
      <c r="I39" s="29"/>
      <c r="J39" s="29"/>
      <c r="K39" s="29"/>
      <c r="L39" s="29"/>
      <c r="M39" s="29"/>
      <c r="N39" s="29"/>
      <c r="O39" s="29"/>
      <c r="P39" s="29"/>
      <c r="Q39" s="50"/>
      <c r="R39" s="104"/>
      <c r="S39" s="33"/>
      <c r="T39" s="30"/>
      <c r="U39" s="30"/>
      <c r="V39" s="30"/>
      <c r="X39" s="442"/>
      <c r="Z39" s="151"/>
    </row>
    <row r="40" spans="1:26" s="430" customFormat="1" ht="32.1" customHeight="1" thickBot="1" x14ac:dyDescent="0.2">
      <c r="A40" s="459">
        <v>5</v>
      </c>
      <c r="B40" s="52"/>
      <c r="C40" s="51"/>
      <c r="D40" s="51"/>
      <c r="E40" s="29"/>
      <c r="F40" s="29"/>
      <c r="G40" s="29"/>
      <c r="H40" s="29"/>
      <c r="I40" s="29"/>
      <c r="J40" s="29"/>
      <c r="K40" s="29"/>
      <c r="L40" s="29"/>
      <c r="M40" s="29"/>
      <c r="N40" s="29"/>
      <c r="O40" s="29"/>
      <c r="P40" s="29"/>
      <c r="Q40" s="50"/>
      <c r="R40" s="104"/>
      <c r="S40" s="33"/>
      <c r="T40" s="30"/>
      <c r="U40" s="30"/>
      <c r="V40" s="30"/>
      <c r="X40" s="442"/>
      <c r="Z40" s="151"/>
    </row>
    <row r="41" spans="1:26" ht="5.0999999999999996" customHeight="1" x14ac:dyDescent="0.15">
      <c r="A41" s="460"/>
      <c r="Y41" s="430"/>
      <c r="Z41" s="148"/>
    </row>
    <row r="42" spans="1:26" ht="24.95" customHeight="1" thickBot="1" x14ac:dyDescent="0.2">
      <c r="A42" s="950" t="s">
        <v>586</v>
      </c>
      <c r="B42" s="950"/>
      <c r="C42" s="950"/>
      <c r="D42" s="950"/>
      <c r="E42" s="950"/>
      <c r="F42" s="950"/>
      <c r="G42" s="951" t="s">
        <v>587</v>
      </c>
      <c r="H42" s="951"/>
      <c r="I42" s="951"/>
      <c r="J42" s="951"/>
      <c r="K42" s="951"/>
      <c r="L42" s="951"/>
      <c r="M42" s="951" t="s">
        <v>588</v>
      </c>
      <c r="N42" s="951"/>
      <c r="O42" s="951"/>
      <c r="P42" s="951"/>
      <c r="Q42" s="951"/>
      <c r="R42" s="951"/>
      <c r="S42" s="951"/>
      <c r="T42" s="951"/>
      <c r="U42" s="951"/>
      <c r="V42" s="951"/>
      <c r="Y42" s="430"/>
      <c r="Z42" s="148"/>
    </row>
    <row r="43" spans="1:26" ht="20.100000000000001" customHeight="1" thickBot="1" x14ac:dyDescent="0.2">
      <c r="A43" s="952" t="s">
        <v>589</v>
      </c>
      <c r="B43" s="952"/>
      <c r="C43" s="952"/>
      <c r="D43" s="952"/>
      <c r="E43" s="952"/>
      <c r="F43" s="953"/>
      <c r="G43" s="954"/>
      <c r="H43" s="954"/>
      <c r="I43" s="954"/>
      <c r="J43" s="954"/>
      <c r="K43" s="954"/>
      <c r="L43" s="954"/>
      <c r="M43" s="954"/>
      <c r="N43" s="954"/>
      <c r="O43" s="954"/>
      <c r="P43" s="954"/>
      <c r="Q43" s="954"/>
      <c r="R43" s="954"/>
      <c r="S43" s="954"/>
      <c r="T43" s="954"/>
      <c r="U43" s="954"/>
      <c r="V43" s="954"/>
      <c r="Y43" s="430"/>
      <c r="Z43" s="148"/>
    </row>
    <row r="44" spans="1:26" ht="20.100000000000001" customHeight="1" thickBot="1" x14ac:dyDescent="0.2">
      <c r="A44" s="952" t="s">
        <v>590</v>
      </c>
      <c r="B44" s="952"/>
      <c r="C44" s="952"/>
      <c r="D44" s="952"/>
      <c r="E44" s="952"/>
      <c r="F44" s="953"/>
      <c r="G44" s="954"/>
      <c r="H44" s="954"/>
      <c r="I44" s="954"/>
      <c r="J44" s="954"/>
      <c r="K44" s="954"/>
      <c r="L44" s="954"/>
      <c r="M44" s="954"/>
      <c r="N44" s="954"/>
      <c r="O44" s="954"/>
      <c r="P44" s="954"/>
      <c r="Q44" s="954"/>
      <c r="R44" s="954"/>
      <c r="S44" s="954"/>
      <c r="T44" s="954"/>
      <c r="U44" s="954"/>
      <c r="V44" s="954"/>
      <c r="Y44" s="430"/>
      <c r="Z44" s="148"/>
    </row>
    <row r="45" spans="1:26" ht="20.100000000000001" customHeight="1" thickBot="1" x14ac:dyDescent="0.2">
      <c r="A45" s="952" t="s">
        <v>591</v>
      </c>
      <c r="B45" s="952"/>
      <c r="C45" s="952"/>
      <c r="D45" s="952"/>
      <c r="E45" s="952"/>
      <c r="F45" s="953"/>
      <c r="G45" s="954"/>
      <c r="H45" s="954"/>
      <c r="I45" s="954"/>
      <c r="J45" s="954"/>
      <c r="K45" s="954"/>
      <c r="L45" s="954"/>
      <c r="M45" s="954"/>
      <c r="N45" s="954"/>
      <c r="O45" s="954"/>
      <c r="P45" s="954"/>
      <c r="Q45" s="954"/>
      <c r="R45" s="954"/>
      <c r="S45" s="954"/>
      <c r="T45" s="954"/>
      <c r="U45" s="954"/>
      <c r="V45" s="954"/>
      <c r="Y45" s="430"/>
      <c r="Z45" s="148"/>
    </row>
    <row r="46" spans="1:26" ht="5.0999999999999996" customHeight="1" thickBot="1" x14ac:dyDescent="0.2">
      <c r="Y46" s="430"/>
      <c r="Z46" s="148"/>
    </row>
    <row r="47" spans="1:26" ht="30" customHeight="1" thickBot="1" x14ac:dyDescent="0.2">
      <c r="A47" s="995" t="s">
        <v>1174</v>
      </c>
      <c r="B47" s="996"/>
      <c r="C47" s="996"/>
      <c r="D47" s="996"/>
      <c r="E47" s="996"/>
      <c r="F47" s="996"/>
      <c r="G47" s="997" t="s">
        <v>1345</v>
      </c>
      <c r="H47" s="998"/>
      <c r="I47" s="998"/>
      <c r="J47" s="998"/>
      <c r="K47" s="998"/>
      <c r="L47" s="998"/>
      <c r="M47" s="998"/>
      <c r="N47" s="998"/>
      <c r="O47" s="998"/>
      <c r="P47" s="998"/>
      <c r="Q47" s="998"/>
      <c r="R47" s="998"/>
      <c r="S47" s="998"/>
      <c r="T47" s="998"/>
      <c r="U47" s="998"/>
      <c r="V47" s="999"/>
      <c r="Y47" s="430"/>
      <c r="Z47" s="148"/>
    </row>
    <row r="48" spans="1:26" s="430" customFormat="1" ht="5.0999999999999996" customHeight="1" x14ac:dyDescent="0.15">
      <c r="A48" s="1000"/>
      <c r="B48" s="1000"/>
      <c r="C48" s="1000"/>
      <c r="D48" s="1000"/>
      <c r="E48" s="955"/>
      <c r="F48" s="955"/>
      <c r="G48" s="955"/>
      <c r="H48" s="955"/>
      <c r="I48" s="955"/>
      <c r="J48" s="955"/>
      <c r="K48" s="955"/>
      <c r="L48" s="955"/>
      <c r="M48" s="955"/>
      <c r="N48" s="955"/>
      <c r="O48" s="955"/>
      <c r="P48" s="955"/>
      <c r="Q48" s="955"/>
      <c r="R48" s="955"/>
      <c r="S48" s="955"/>
      <c r="T48" s="955"/>
      <c r="U48" s="955"/>
      <c r="V48" s="955"/>
      <c r="X48" s="442"/>
      <c r="Z48" s="151"/>
    </row>
    <row r="49" spans="1:26" s="430" customFormat="1" ht="20.25" customHeight="1" thickBot="1" x14ac:dyDescent="0.2">
      <c r="A49" s="439" t="s">
        <v>93</v>
      </c>
      <c r="B49" s="439"/>
      <c r="C49" s="439"/>
      <c r="D49" s="439"/>
      <c r="E49" s="439"/>
      <c r="F49" s="439"/>
      <c r="G49" s="439"/>
      <c r="H49" s="439"/>
      <c r="I49" s="439"/>
      <c r="J49" s="439"/>
      <c r="K49" s="439"/>
      <c r="L49" s="439"/>
      <c r="M49" s="439"/>
      <c r="N49" s="439"/>
      <c r="O49" s="439"/>
      <c r="P49" s="439"/>
      <c r="Q49" s="439"/>
      <c r="R49" s="439"/>
      <c r="S49" s="439"/>
      <c r="T49" s="439"/>
      <c r="U49" s="439"/>
      <c r="V49" s="439"/>
      <c r="X49" s="442"/>
      <c r="Z49" s="151"/>
    </row>
    <row r="50" spans="1:26" s="430" customFormat="1" ht="20.100000000000001" customHeight="1" thickBot="1" x14ac:dyDescent="0.2">
      <c r="B50" s="442"/>
      <c r="E50" s="6" t="s">
        <v>1322</v>
      </c>
      <c r="F50" s="443" t="s">
        <v>560</v>
      </c>
      <c r="G50" s="444"/>
      <c r="H50" s="444"/>
      <c r="I50" s="444"/>
      <c r="J50" s="444"/>
      <c r="K50" s="444"/>
      <c r="L50" s="447"/>
      <c r="M50" s="447"/>
      <c r="N50" s="447"/>
      <c r="O50" s="447"/>
      <c r="P50" s="447"/>
      <c r="Q50" s="447"/>
      <c r="X50" s="446" t="str">
        <f>IF(COUNTBLANK(E50)=0,"○","×")</f>
        <v>○</v>
      </c>
      <c r="Z50" s="151"/>
    </row>
    <row r="51" spans="1:26" s="430" customFormat="1" ht="5.0999999999999996" customHeight="1" x14ac:dyDescent="0.15">
      <c r="B51" s="442"/>
      <c r="C51" s="444"/>
      <c r="D51" s="444"/>
      <c r="E51" s="444"/>
      <c r="F51" s="444"/>
      <c r="G51" s="444"/>
      <c r="H51" s="444"/>
      <c r="I51" s="444"/>
      <c r="J51" s="444"/>
      <c r="K51" s="444"/>
      <c r="L51" s="447"/>
      <c r="M51" s="447"/>
      <c r="N51" s="447"/>
      <c r="O51" s="447"/>
      <c r="P51" s="447"/>
      <c r="Q51" s="447"/>
      <c r="X51" s="442"/>
      <c r="Z51" s="151"/>
    </row>
    <row r="52" spans="1:26" s="430" customFormat="1" ht="24.95" customHeight="1" x14ac:dyDescent="0.15">
      <c r="A52" s="448"/>
      <c r="B52" s="974" t="s">
        <v>561</v>
      </c>
      <c r="C52" s="974"/>
      <c r="D52" s="975"/>
      <c r="E52" s="972"/>
      <c r="F52" s="972"/>
      <c r="G52" s="972"/>
      <c r="H52" s="972"/>
      <c r="I52" s="972"/>
      <c r="J52" s="972"/>
      <c r="K52" s="972"/>
      <c r="L52" s="972"/>
      <c r="M52" s="972"/>
      <c r="N52" s="972"/>
      <c r="O52" s="972"/>
      <c r="P52" s="973"/>
      <c r="Q52" s="960" t="s">
        <v>562</v>
      </c>
      <c r="R52" s="1030" t="s">
        <v>563</v>
      </c>
      <c r="S52" s="1030"/>
      <c r="T52" s="1031"/>
      <c r="U52" s="1031"/>
      <c r="V52" s="1031"/>
      <c r="X52" s="442"/>
      <c r="Z52" s="151"/>
    </row>
    <row r="53" spans="1:26" s="430" customFormat="1" ht="39.950000000000003" customHeight="1" x14ac:dyDescent="0.15">
      <c r="A53" s="449"/>
      <c r="B53" s="1013" t="s">
        <v>564</v>
      </c>
      <c r="C53" s="984" t="s">
        <v>565</v>
      </c>
      <c r="D53" s="984" t="s">
        <v>566</v>
      </c>
      <c r="E53" s="1036"/>
      <c r="F53" s="1036"/>
      <c r="G53" s="1036"/>
      <c r="H53" s="1011"/>
      <c r="I53" s="966" t="s">
        <v>594</v>
      </c>
      <c r="J53" s="1012" t="s">
        <v>596</v>
      </c>
      <c r="K53" s="1012"/>
      <c r="L53" s="959" t="s">
        <v>570</v>
      </c>
      <c r="M53" s="959" t="s">
        <v>598</v>
      </c>
      <c r="N53" s="969" t="s">
        <v>571</v>
      </c>
      <c r="O53" s="970"/>
      <c r="P53" s="971"/>
      <c r="Q53" s="961"/>
      <c r="R53" s="1006" t="s">
        <v>572</v>
      </c>
      <c r="S53" s="1007"/>
      <c r="T53" s="1012" t="s">
        <v>573</v>
      </c>
      <c r="U53" s="1012"/>
      <c r="V53" s="1012"/>
      <c r="X53" s="442"/>
      <c r="Z53" s="151"/>
    </row>
    <row r="54" spans="1:26" s="430" customFormat="1" ht="30" customHeight="1" x14ac:dyDescent="0.15">
      <c r="A54" s="449"/>
      <c r="B54" s="1014"/>
      <c r="C54" s="985"/>
      <c r="D54" s="985"/>
      <c r="E54" s="1032" t="s">
        <v>599</v>
      </c>
      <c r="F54" s="1032" t="s">
        <v>600</v>
      </c>
      <c r="G54" s="1032" t="s">
        <v>601</v>
      </c>
      <c r="H54" s="1032" t="s">
        <v>602</v>
      </c>
      <c r="I54" s="967"/>
      <c r="J54" s="966" t="s">
        <v>574</v>
      </c>
      <c r="K54" s="966" t="s">
        <v>597</v>
      </c>
      <c r="L54" s="956"/>
      <c r="M54" s="956"/>
      <c r="N54" s="959" t="s">
        <v>578</v>
      </c>
      <c r="O54" s="959" t="s">
        <v>579</v>
      </c>
      <c r="P54" s="959" t="s">
        <v>580</v>
      </c>
      <c r="Q54" s="961"/>
      <c r="R54" s="1008"/>
      <c r="S54" s="1009"/>
      <c r="T54" s="984" t="s">
        <v>581</v>
      </c>
      <c r="U54" s="984" t="s">
        <v>582</v>
      </c>
      <c r="V54" s="984" t="s">
        <v>583</v>
      </c>
      <c r="X54" s="442"/>
      <c r="Z54" s="151"/>
    </row>
    <row r="55" spans="1:26" s="430" customFormat="1" ht="12" customHeight="1" thickBot="1" x14ac:dyDescent="0.2">
      <c r="A55" s="451"/>
      <c r="B55" s="1015"/>
      <c r="C55" s="986"/>
      <c r="D55" s="986"/>
      <c r="E55" s="1033"/>
      <c r="F55" s="1033"/>
      <c r="G55" s="1033"/>
      <c r="H55" s="1033"/>
      <c r="I55" s="968"/>
      <c r="J55" s="968"/>
      <c r="K55" s="968"/>
      <c r="L55" s="1010"/>
      <c r="M55" s="1010"/>
      <c r="N55" s="956"/>
      <c r="O55" s="956"/>
      <c r="P55" s="956"/>
      <c r="Q55" s="962"/>
      <c r="R55" s="462" t="s">
        <v>584</v>
      </c>
      <c r="S55" s="462" t="s">
        <v>585</v>
      </c>
      <c r="T55" s="986"/>
      <c r="U55" s="986"/>
      <c r="V55" s="986"/>
      <c r="X55" s="442"/>
      <c r="Z55" s="151"/>
    </row>
    <row r="56" spans="1:26" s="430" customFormat="1" ht="32.1" customHeight="1" thickBot="1" x14ac:dyDescent="0.2">
      <c r="A56" s="455">
        <v>1</v>
      </c>
      <c r="B56" s="52" t="s">
        <v>1321</v>
      </c>
      <c r="C56" s="51">
        <v>5</v>
      </c>
      <c r="D56" s="51">
        <v>5</v>
      </c>
      <c r="E56" s="29" t="s">
        <v>1323</v>
      </c>
      <c r="F56" s="29" t="s">
        <v>1323</v>
      </c>
      <c r="G56" s="29" t="s">
        <v>1323</v>
      </c>
      <c r="H56" s="29" t="s">
        <v>1323</v>
      </c>
      <c r="I56" s="29" t="s">
        <v>1322</v>
      </c>
      <c r="J56" s="29" t="s">
        <v>1323</v>
      </c>
      <c r="K56" s="29" t="s">
        <v>1323</v>
      </c>
      <c r="L56" s="29" t="s">
        <v>1323</v>
      </c>
      <c r="M56" s="29" t="s">
        <v>1323</v>
      </c>
      <c r="N56" s="29" t="s">
        <v>1323</v>
      </c>
      <c r="O56" s="29" t="s">
        <v>1323</v>
      </c>
      <c r="P56" s="29" t="s">
        <v>1323</v>
      </c>
      <c r="Q56" s="50" t="s">
        <v>1348</v>
      </c>
      <c r="R56" s="103" t="s">
        <v>1321</v>
      </c>
      <c r="S56" s="773" t="s">
        <v>1344</v>
      </c>
      <c r="T56" s="30" t="s">
        <v>1317</v>
      </c>
      <c r="U56" s="30" t="s">
        <v>1317</v>
      </c>
      <c r="V56" s="30" t="s">
        <v>1317</v>
      </c>
      <c r="X56" s="458" t="str">
        <f>IF(AND(E50="○",OR(B56="",C56="",D56="",E56="",F56="",G56="",H56="",I56="",J56="",K56="",L56="",M56="",Q56="",R56="",S56="",T56="",U56="",V56="")),"×","○")</f>
        <v>○</v>
      </c>
      <c r="Z56" s="151"/>
    </row>
    <row r="57" spans="1:26" s="430" customFormat="1" ht="32.1" customHeight="1" thickBot="1" x14ac:dyDescent="0.2">
      <c r="A57" s="455">
        <v>2</v>
      </c>
      <c r="B57" s="52" t="s">
        <v>1331</v>
      </c>
      <c r="C57" s="51">
        <v>3</v>
      </c>
      <c r="D57" s="51">
        <v>3</v>
      </c>
      <c r="E57" s="29" t="s">
        <v>1323</v>
      </c>
      <c r="F57" s="29" t="s">
        <v>1323</v>
      </c>
      <c r="G57" s="29" t="s">
        <v>1323</v>
      </c>
      <c r="H57" s="29" t="s">
        <v>1323</v>
      </c>
      <c r="I57" s="29" t="s">
        <v>1323</v>
      </c>
      <c r="J57" s="29" t="s">
        <v>1322</v>
      </c>
      <c r="K57" s="29" t="s">
        <v>1323</v>
      </c>
      <c r="L57" s="29" t="s">
        <v>1323</v>
      </c>
      <c r="M57" s="29" t="s">
        <v>1323</v>
      </c>
      <c r="N57" s="29" t="s">
        <v>1323</v>
      </c>
      <c r="O57" s="29" t="s">
        <v>1323</v>
      </c>
      <c r="P57" s="29" t="s">
        <v>1323</v>
      </c>
      <c r="Q57" s="50" t="s">
        <v>1334</v>
      </c>
      <c r="R57" s="104" t="s">
        <v>1337</v>
      </c>
      <c r="S57" s="773" t="s">
        <v>1376</v>
      </c>
      <c r="T57" s="30" t="s">
        <v>1317</v>
      </c>
      <c r="U57" s="30" t="s">
        <v>1317</v>
      </c>
      <c r="V57" s="30" t="s">
        <v>1318</v>
      </c>
      <c r="X57" s="442"/>
      <c r="Z57" s="151"/>
    </row>
    <row r="58" spans="1:26" s="430" customFormat="1" ht="32.1" customHeight="1" thickBot="1" x14ac:dyDescent="0.2">
      <c r="A58" s="455">
        <v>3</v>
      </c>
      <c r="B58" s="52" t="s">
        <v>1347</v>
      </c>
      <c r="C58" s="51">
        <v>4</v>
      </c>
      <c r="D58" s="51">
        <v>0</v>
      </c>
      <c r="E58" s="29" t="s">
        <v>1322</v>
      </c>
      <c r="F58" s="29" t="s">
        <v>1323</v>
      </c>
      <c r="G58" s="29" t="s">
        <v>1323</v>
      </c>
      <c r="H58" s="29" t="s">
        <v>1323</v>
      </c>
      <c r="I58" s="29" t="s">
        <v>1323</v>
      </c>
      <c r="J58" s="29" t="s">
        <v>1323</v>
      </c>
      <c r="K58" s="29" t="s">
        <v>1323</v>
      </c>
      <c r="L58" s="29" t="s">
        <v>1323</v>
      </c>
      <c r="M58" s="29" t="s">
        <v>1323</v>
      </c>
      <c r="N58" s="29" t="s">
        <v>1323</v>
      </c>
      <c r="O58" s="29" t="s">
        <v>1323</v>
      </c>
      <c r="P58" s="29" t="s">
        <v>1323</v>
      </c>
      <c r="Q58" s="50"/>
      <c r="R58" s="104"/>
      <c r="S58" s="772"/>
      <c r="T58" s="30"/>
      <c r="U58" s="30"/>
      <c r="V58" s="30"/>
      <c r="X58" s="442"/>
      <c r="Z58" s="151"/>
    </row>
    <row r="59" spans="1:26" s="430" customFormat="1" ht="32.1" customHeight="1" thickBot="1" x14ac:dyDescent="0.2">
      <c r="A59" s="455">
        <v>4</v>
      </c>
      <c r="B59" s="52"/>
      <c r="C59" s="51"/>
      <c r="D59" s="51"/>
      <c r="E59" s="29"/>
      <c r="F59" s="29"/>
      <c r="G59" s="29"/>
      <c r="H59" s="29"/>
      <c r="I59" s="29"/>
      <c r="J59" s="29"/>
      <c r="K59" s="29"/>
      <c r="L59" s="29"/>
      <c r="M59" s="29"/>
      <c r="N59" s="29"/>
      <c r="O59" s="29"/>
      <c r="P59" s="29"/>
      <c r="Q59" s="50"/>
      <c r="R59" s="104"/>
      <c r="S59" s="33"/>
      <c r="T59" s="30"/>
      <c r="U59" s="30"/>
      <c r="V59" s="30"/>
      <c r="X59" s="442"/>
      <c r="Z59" s="151"/>
    </row>
    <row r="60" spans="1:26" s="430" customFormat="1" ht="32.1" customHeight="1" thickBot="1" x14ac:dyDescent="0.2">
      <c r="A60" s="459">
        <v>5</v>
      </c>
      <c r="B60" s="52"/>
      <c r="C60" s="51"/>
      <c r="D60" s="51"/>
      <c r="E60" s="29"/>
      <c r="F60" s="29"/>
      <c r="G60" s="29"/>
      <c r="H60" s="29"/>
      <c r="I60" s="29"/>
      <c r="J60" s="29"/>
      <c r="K60" s="29"/>
      <c r="L60" s="29"/>
      <c r="M60" s="29"/>
      <c r="N60" s="29"/>
      <c r="O60" s="29"/>
      <c r="P60" s="29"/>
      <c r="Q60" s="50"/>
      <c r="R60" s="104"/>
      <c r="S60" s="33"/>
      <c r="T60" s="30"/>
      <c r="U60" s="30"/>
      <c r="V60" s="30"/>
      <c r="X60" s="442"/>
      <c r="Z60" s="151"/>
    </row>
    <row r="61" spans="1:26" ht="5.0999999999999996" customHeight="1" x14ac:dyDescent="0.15">
      <c r="A61" s="460"/>
      <c r="E61" s="463"/>
      <c r="F61" s="463"/>
      <c r="G61" s="463"/>
      <c r="H61" s="463"/>
      <c r="I61" s="463"/>
      <c r="J61" s="463"/>
      <c r="K61" s="463"/>
      <c r="L61" s="463"/>
      <c r="M61" s="463"/>
      <c r="N61" s="463"/>
      <c r="Y61" s="430"/>
      <c r="Z61" s="148"/>
    </row>
    <row r="62" spans="1:26" ht="24.95" customHeight="1" thickBot="1" x14ac:dyDescent="0.2">
      <c r="A62" s="950" t="s">
        <v>586</v>
      </c>
      <c r="B62" s="950"/>
      <c r="C62" s="950"/>
      <c r="D62" s="950"/>
      <c r="E62" s="950"/>
      <c r="F62" s="950"/>
      <c r="G62" s="951" t="s">
        <v>587</v>
      </c>
      <c r="H62" s="951"/>
      <c r="I62" s="951"/>
      <c r="J62" s="951"/>
      <c r="K62" s="951"/>
      <c r="L62" s="951"/>
      <c r="M62" s="951" t="s">
        <v>588</v>
      </c>
      <c r="N62" s="951"/>
      <c r="O62" s="951"/>
      <c r="P62" s="951"/>
      <c r="Q62" s="951"/>
      <c r="R62" s="951"/>
      <c r="S62" s="951"/>
      <c r="T62" s="951"/>
      <c r="U62" s="951"/>
      <c r="V62" s="951"/>
      <c r="Y62" s="430"/>
      <c r="Z62" s="148"/>
    </row>
    <row r="63" spans="1:26" ht="20.100000000000001" customHeight="1" thickBot="1" x14ac:dyDescent="0.2">
      <c r="A63" s="952" t="s">
        <v>589</v>
      </c>
      <c r="B63" s="952"/>
      <c r="C63" s="952"/>
      <c r="D63" s="952"/>
      <c r="E63" s="952"/>
      <c r="F63" s="953"/>
      <c r="G63" s="954"/>
      <c r="H63" s="954"/>
      <c r="I63" s="954"/>
      <c r="J63" s="954"/>
      <c r="K63" s="954"/>
      <c r="L63" s="954"/>
      <c r="M63" s="954"/>
      <c r="N63" s="954"/>
      <c r="O63" s="954"/>
      <c r="P63" s="954"/>
      <c r="Q63" s="954"/>
      <c r="R63" s="954"/>
      <c r="S63" s="954"/>
      <c r="T63" s="954"/>
      <c r="U63" s="954"/>
      <c r="V63" s="954"/>
      <c r="Y63" s="430"/>
      <c r="Z63" s="148"/>
    </row>
    <row r="64" spans="1:26" ht="20.100000000000001" customHeight="1" thickBot="1" x14ac:dyDescent="0.2">
      <c r="A64" s="952" t="s">
        <v>590</v>
      </c>
      <c r="B64" s="952"/>
      <c r="C64" s="952"/>
      <c r="D64" s="952"/>
      <c r="E64" s="952"/>
      <c r="F64" s="953"/>
      <c r="G64" s="954"/>
      <c r="H64" s="954"/>
      <c r="I64" s="954"/>
      <c r="J64" s="954"/>
      <c r="K64" s="954"/>
      <c r="L64" s="954"/>
      <c r="M64" s="954"/>
      <c r="N64" s="954"/>
      <c r="O64" s="954"/>
      <c r="P64" s="954"/>
      <c r="Q64" s="954"/>
      <c r="R64" s="954"/>
      <c r="S64" s="954"/>
      <c r="T64" s="954"/>
      <c r="U64" s="954"/>
      <c r="V64" s="954"/>
      <c r="Y64" s="430"/>
      <c r="Z64" s="148"/>
    </row>
    <row r="65" spans="1:26" ht="20.100000000000001" customHeight="1" thickBot="1" x14ac:dyDescent="0.2">
      <c r="A65" s="952" t="s">
        <v>591</v>
      </c>
      <c r="B65" s="952"/>
      <c r="C65" s="952"/>
      <c r="D65" s="952"/>
      <c r="E65" s="952"/>
      <c r="F65" s="953"/>
      <c r="G65" s="954"/>
      <c r="H65" s="954"/>
      <c r="I65" s="954"/>
      <c r="J65" s="954"/>
      <c r="K65" s="954"/>
      <c r="L65" s="954"/>
      <c r="M65" s="954"/>
      <c r="N65" s="954"/>
      <c r="O65" s="954"/>
      <c r="P65" s="954"/>
      <c r="Q65" s="954"/>
      <c r="R65" s="954"/>
      <c r="S65" s="954"/>
      <c r="T65" s="954"/>
      <c r="U65" s="954"/>
      <c r="V65" s="954"/>
      <c r="Y65" s="430"/>
      <c r="Z65" s="148"/>
    </row>
    <row r="66" spans="1:26" ht="5.0999999999999996" customHeight="1" thickBot="1" x14ac:dyDescent="0.2">
      <c r="Y66" s="430"/>
      <c r="Z66" s="148"/>
    </row>
    <row r="67" spans="1:26" ht="30" customHeight="1" thickBot="1" x14ac:dyDescent="0.2">
      <c r="A67" s="995" t="s">
        <v>1174</v>
      </c>
      <c r="B67" s="996"/>
      <c r="C67" s="996"/>
      <c r="D67" s="996"/>
      <c r="E67" s="996"/>
      <c r="F67" s="996"/>
      <c r="G67" s="997" t="s">
        <v>1349</v>
      </c>
      <c r="H67" s="998"/>
      <c r="I67" s="998"/>
      <c r="J67" s="998"/>
      <c r="K67" s="998"/>
      <c r="L67" s="998"/>
      <c r="M67" s="998"/>
      <c r="N67" s="998"/>
      <c r="O67" s="998"/>
      <c r="P67" s="998"/>
      <c r="Q67" s="998"/>
      <c r="R67" s="998"/>
      <c r="S67" s="998"/>
      <c r="T67" s="998"/>
      <c r="U67" s="998"/>
      <c r="V67" s="999"/>
      <c r="Y67" s="430"/>
      <c r="Z67" s="148"/>
    </row>
    <row r="68" spans="1:26" s="430" customFormat="1" ht="5.0999999999999996" customHeight="1" x14ac:dyDescent="0.15">
      <c r="A68" s="1000"/>
      <c r="B68" s="1000"/>
      <c r="C68" s="1000"/>
      <c r="D68" s="1000"/>
      <c r="E68" s="955"/>
      <c r="F68" s="955"/>
      <c r="G68" s="955"/>
      <c r="H68" s="955"/>
      <c r="I68" s="955"/>
      <c r="J68" s="955"/>
      <c r="K68" s="955"/>
      <c r="L68" s="955"/>
      <c r="M68" s="955"/>
      <c r="N68" s="955"/>
      <c r="O68" s="955"/>
      <c r="P68" s="955"/>
      <c r="Q68" s="955"/>
      <c r="R68" s="955"/>
      <c r="S68" s="955"/>
      <c r="T68" s="955"/>
      <c r="U68" s="955"/>
      <c r="V68" s="955"/>
      <c r="X68" s="442"/>
      <c r="Z68" s="151"/>
    </row>
    <row r="69" spans="1:26" s="430" customFormat="1" ht="20.25" customHeight="1" thickBot="1" x14ac:dyDescent="0.2">
      <c r="A69" s="439" t="s">
        <v>603</v>
      </c>
      <c r="B69" s="439"/>
      <c r="C69" s="439"/>
      <c r="D69" s="439"/>
      <c r="E69" s="439"/>
      <c r="F69" s="439"/>
      <c r="G69" s="439"/>
      <c r="H69" s="439"/>
      <c r="I69" s="439"/>
      <c r="J69" s="439"/>
      <c r="K69" s="439"/>
      <c r="L69" s="439"/>
      <c r="M69" s="439"/>
      <c r="N69" s="439"/>
      <c r="O69" s="439"/>
      <c r="P69" s="439"/>
      <c r="Q69" s="439"/>
      <c r="R69" s="439"/>
      <c r="S69" s="439"/>
      <c r="T69" s="439"/>
      <c r="U69" s="439"/>
      <c r="V69" s="439"/>
      <c r="X69" s="442"/>
      <c r="Z69" s="151"/>
    </row>
    <row r="70" spans="1:26" s="430" customFormat="1" ht="20.100000000000001" customHeight="1" thickBot="1" x14ac:dyDescent="0.2">
      <c r="B70" s="442"/>
      <c r="E70" s="6" t="s">
        <v>1322</v>
      </c>
      <c r="F70" s="443" t="s">
        <v>560</v>
      </c>
      <c r="G70" s="444"/>
      <c r="H70" s="444"/>
      <c r="I70" s="444"/>
      <c r="J70" s="444"/>
      <c r="K70" s="444"/>
      <c r="L70" s="447"/>
      <c r="M70" s="447"/>
      <c r="N70" s="447"/>
      <c r="O70" s="447"/>
      <c r="P70" s="447"/>
      <c r="Q70" s="447"/>
      <c r="X70" s="446" t="str">
        <f>IF(COUNTBLANK(E70)=0,"○","×")</f>
        <v>○</v>
      </c>
      <c r="Z70" s="151"/>
    </row>
    <row r="71" spans="1:26" s="430" customFormat="1" ht="5.0999999999999996" customHeight="1" x14ac:dyDescent="0.15">
      <c r="B71" s="442"/>
      <c r="C71" s="444"/>
      <c r="D71" s="444"/>
      <c r="E71" s="444"/>
      <c r="F71" s="444"/>
      <c r="G71" s="444"/>
      <c r="H71" s="444"/>
      <c r="I71" s="444"/>
      <c r="J71" s="444"/>
      <c r="K71" s="444"/>
      <c r="L71" s="447"/>
      <c r="M71" s="447"/>
      <c r="N71" s="447"/>
      <c r="O71" s="447"/>
      <c r="P71" s="447"/>
      <c r="Q71" s="447"/>
      <c r="X71" s="442"/>
      <c r="Z71" s="151"/>
    </row>
    <row r="72" spans="1:26" s="430" customFormat="1" ht="24.95" customHeight="1" x14ac:dyDescent="0.15">
      <c r="A72" s="448"/>
      <c r="B72" s="974" t="s">
        <v>561</v>
      </c>
      <c r="C72" s="974"/>
      <c r="D72" s="975"/>
      <c r="E72" s="972"/>
      <c r="F72" s="972"/>
      <c r="G72" s="972"/>
      <c r="H72" s="972"/>
      <c r="I72" s="972"/>
      <c r="J72" s="972"/>
      <c r="K72" s="972"/>
      <c r="L72" s="972"/>
      <c r="M72" s="972"/>
      <c r="N72" s="972"/>
      <c r="O72" s="972"/>
      <c r="P72" s="973"/>
      <c r="Q72" s="960" t="s">
        <v>562</v>
      </c>
      <c r="R72" s="1016" t="s">
        <v>563</v>
      </c>
      <c r="S72" s="980"/>
      <c r="T72" s="993"/>
      <c r="U72" s="993"/>
      <c r="V72" s="994"/>
      <c r="X72" s="442"/>
      <c r="Z72" s="151"/>
    </row>
    <row r="73" spans="1:26" s="430" customFormat="1" ht="39.950000000000003" customHeight="1" x14ac:dyDescent="0.15">
      <c r="A73" s="449"/>
      <c r="B73" s="1013" t="s">
        <v>564</v>
      </c>
      <c r="C73" s="984" t="s">
        <v>565</v>
      </c>
      <c r="D73" s="984" t="s">
        <v>566</v>
      </c>
      <c r="E73" s="966" t="s">
        <v>567</v>
      </c>
      <c r="F73" s="966" t="s">
        <v>568</v>
      </c>
      <c r="G73" s="1012" t="s">
        <v>569</v>
      </c>
      <c r="H73" s="1012"/>
      <c r="I73" s="959" t="s">
        <v>570</v>
      </c>
      <c r="J73" s="969" t="s">
        <v>571</v>
      </c>
      <c r="K73" s="970"/>
      <c r="L73" s="971"/>
      <c r="M73" s="457"/>
      <c r="N73" s="457"/>
      <c r="O73" s="457"/>
      <c r="P73" s="457"/>
      <c r="Q73" s="961"/>
      <c r="R73" s="1006" t="s">
        <v>572</v>
      </c>
      <c r="S73" s="1007"/>
      <c r="T73" s="1011" t="s">
        <v>573</v>
      </c>
      <c r="U73" s="1012"/>
      <c r="V73" s="1012"/>
      <c r="X73" s="442"/>
      <c r="Z73" s="151"/>
    </row>
    <row r="74" spans="1:26" s="430" customFormat="1" ht="30" customHeight="1" x14ac:dyDescent="0.15">
      <c r="A74" s="449"/>
      <c r="B74" s="1014"/>
      <c r="C74" s="985"/>
      <c r="D74" s="985"/>
      <c r="E74" s="967"/>
      <c r="F74" s="967"/>
      <c r="G74" s="966" t="s">
        <v>574</v>
      </c>
      <c r="H74" s="966" t="s">
        <v>597</v>
      </c>
      <c r="I74" s="956"/>
      <c r="J74" s="959" t="s">
        <v>578</v>
      </c>
      <c r="K74" s="959" t="s">
        <v>579</v>
      </c>
      <c r="L74" s="959" t="s">
        <v>580</v>
      </c>
      <c r="M74" s="464"/>
      <c r="N74" s="440"/>
      <c r="O74" s="440"/>
      <c r="P74" s="440"/>
      <c r="Q74" s="961"/>
      <c r="R74" s="1008"/>
      <c r="S74" s="1009"/>
      <c r="T74" s="1001" t="s">
        <v>581</v>
      </c>
      <c r="U74" s="984" t="s">
        <v>582</v>
      </c>
      <c r="V74" s="984" t="s">
        <v>583</v>
      </c>
      <c r="X74" s="442"/>
      <c r="Z74" s="151"/>
    </row>
    <row r="75" spans="1:26" s="430" customFormat="1" ht="12" customHeight="1" thickBot="1" x14ac:dyDescent="0.2">
      <c r="A75" s="451"/>
      <c r="B75" s="1015"/>
      <c r="C75" s="986"/>
      <c r="D75" s="986"/>
      <c r="E75" s="968"/>
      <c r="F75" s="968"/>
      <c r="G75" s="968"/>
      <c r="H75" s="968"/>
      <c r="I75" s="1010"/>
      <c r="J75" s="956"/>
      <c r="K75" s="956"/>
      <c r="L75" s="956"/>
      <c r="M75" s="465"/>
      <c r="N75" s="466"/>
      <c r="O75" s="466"/>
      <c r="P75" s="466"/>
      <c r="Q75" s="962"/>
      <c r="R75" s="454" t="s">
        <v>584</v>
      </c>
      <c r="S75" s="454" t="s">
        <v>585</v>
      </c>
      <c r="T75" s="1002"/>
      <c r="U75" s="986"/>
      <c r="V75" s="986"/>
      <c r="X75" s="442"/>
      <c r="Z75" s="151"/>
    </row>
    <row r="76" spans="1:26" s="430" customFormat="1" ht="32.1" customHeight="1" thickBot="1" x14ac:dyDescent="0.2">
      <c r="A76" s="455">
        <v>1</v>
      </c>
      <c r="B76" s="52" t="s">
        <v>1321</v>
      </c>
      <c r="C76" s="51">
        <v>5</v>
      </c>
      <c r="D76" s="51">
        <v>5</v>
      </c>
      <c r="E76" s="29" t="s">
        <v>1323</v>
      </c>
      <c r="F76" s="29" t="s">
        <v>1322</v>
      </c>
      <c r="G76" s="29" t="s">
        <v>1323</v>
      </c>
      <c r="H76" s="29" t="s">
        <v>1323</v>
      </c>
      <c r="I76" s="29" t="s">
        <v>1323</v>
      </c>
      <c r="J76" s="29" t="s">
        <v>1323</v>
      </c>
      <c r="K76" s="29" t="s">
        <v>1323</v>
      </c>
      <c r="L76" s="29" t="s">
        <v>1323</v>
      </c>
      <c r="M76" s="456"/>
      <c r="N76" s="457"/>
      <c r="O76" s="457"/>
      <c r="P76" s="467"/>
      <c r="Q76" s="50" t="s">
        <v>1350</v>
      </c>
      <c r="R76" s="104" t="s">
        <v>1321</v>
      </c>
      <c r="S76" s="773" t="s">
        <v>1344</v>
      </c>
      <c r="T76" s="30" t="s">
        <v>1317</v>
      </c>
      <c r="U76" s="30" t="s">
        <v>1317</v>
      </c>
      <c r="V76" s="30" t="s">
        <v>1317</v>
      </c>
      <c r="X76" s="458" t="str">
        <f>IF(AND(E70="○",OR(B76="",C76="",D76="",E76="",F76="",G76="",H76="",I76="",S76="",T76="",U76="",V76="",Q76="",R76="")),"×","○")</f>
        <v>○</v>
      </c>
      <c r="Z76" s="151"/>
    </row>
    <row r="77" spans="1:26" s="430" customFormat="1" ht="32.1" customHeight="1" thickBot="1" x14ac:dyDescent="0.2">
      <c r="A77" s="455">
        <v>2</v>
      </c>
      <c r="B77" s="52" t="s">
        <v>1325</v>
      </c>
      <c r="C77" s="51">
        <v>8</v>
      </c>
      <c r="D77" s="51">
        <v>4</v>
      </c>
      <c r="E77" s="29" t="s">
        <v>1322</v>
      </c>
      <c r="F77" s="29" t="s">
        <v>1323</v>
      </c>
      <c r="G77" s="29" t="s">
        <v>1323</v>
      </c>
      <c r="H77" s="29" t="s">
        <v>1323</v>
      </c>
      <c r="I77" s="29" t="s">
        <v>1323</v>
      </c>
      <c r="J77" s="29" t="s">
        <v>1323</v>
      </c>
      <c r="K77" s="29" t="s">
        <v>1323</v>
      </c>
      <c r="L77" s="29" t="s">
        <v>1323</v>
      </c>
      <c r="M77" s="440"/>
      <c r="N77" s="440"/>
      <c r="O77" s="440"/>
      <c r="P77" s="468"/>
      <c r="Q77" s="50" t="s">
        <v>1351</v>
      </c>
      <c r="R77" s="104" t="s">
        <v>1325</v>
      </c>
      <c r="S77" s="772" t="s">
        <v>1353</v>
      </c>
      <c r="T77" s="30" t="s">
        <v>1317</v>
      </c>
      <c r="U77" s="30" t="s">
        <v>1317</v>
      </c>
      <c r="V77" s="30" t="s">
        <v>1317</v>
      </c>
      <c r="X77" s="442"/>
      <c r="Z77" s="151"/>
    </row>
    <row r="78" spans="1:26" s="430" customFormat="1" ht="32.1" customHeight="1" thickBot="1" x14ac:dyDescent="0.2">
      <c r="A78" s="455">
        <v>3</v>
      </c>
      <c r="B78" s="52" t="s">
        <v>1331</v>
      </c>
      <c r="C78" s="51">
        <v>7</v>
      </c>
      <c r="D78" s="51">
        <v>4</v>
      </c>
      <c r="E78" s="29" t="s">
        <v>1323</v>
      </c>
      <c r="F78" s="29" t="s">
        <v>1323</v>
      </c>
      <c r="G78" s="29" t="s">
        <v>1322</v>
      </c>
      <c r="H78" s="29" t="s">
        <v>1323</v>
      </c>
      <c r="I78" s="29" t="s">
        <v>1323</v>
      </c>
      <c r="J78" s="29" t="s">
        <v>1323</v>
      </c>
      <c r="K78" s="29" t="s">
        <v>1323</v>
      </c>
      <c r="L78" s="29" t="s">
        <v>1323</v>
      </c>
      <c r="M78" s="440"/>
      <c r="N78" s="440"/>
      <c r="O78" s="440"/>
      <c r="P78" s="468"/>
      <c r="Q78" s="50" t="s">
        <v>1334</v>
      </c>
      <c r="R78" s="104" t="s">
        <v>1337</v>
      </c>
      <c r="S78" s="772" t="s">
        <v>1340</v>
      </c>
      <c r="T78" s="30" t="s">
        <v>1317</v>
      </c>
      <c r="U78" s="30" t="s">
        <v>1317</v>
      </c>
      <c r="V78" s="30" t="s">
        <v>1318</v>
      </c>
      <c r="X78" s="442"/>
      <c r="Z78" s="151"/>
    </row>
    <row r="79" spans="1:26" s="430" customFormat="1" ht="32.1" customHeight="1" thickBot="1" x14ac:dyDescent="0.2">
      <c r="A79" s="455">
        <v>4</v>
      </c>
      <c r="B79" s="52" t="s">
        <v>1352</v>
      </c>
      <c r="C79" s="51">
        <v>5</v>
      </c>
      <c r="D79" s="51">
        <v>0</v>
      </c>
      <c r="E79" s="29" t="s">
        <v>1322</v>
      </c>
      <c r="F79" s="29" t="s">
        <v>1323</v>
      </c>
      <c r="G79" s="29" t="s">
        <v>1323</v>
      </c>
      <c r="H79" s="29" t="s">
        <v>1323</v>
      </c>
      <c r="I79" s="29" t="s">
        <v>1323</v>
      </c>
      <c r="J79" s="29" t="s">
        <v>1323</v>
      </c>
      <c r="K79" s="29" t="s">
        <v>1323</v>
      </c>
      <c r="L79" s="29" t="s">
        <v>1323</v>
      </c>
      <c r="M79" s="440"/>
      <c r="N79" s="440"/>
      <c r="O79" s="440"/>
      <c r="P79" s="468"/>
      <c r="Q79" s="50"/>
      <c r="R79" s="104"/>
      <c r="S79" s="33"/>
      <c r="T79" s="30"/>
      <c r="U79" s="30"/>
      <c r="V79" s="30"/>
      <c r="X79" s="442"/>
      <c r="Z79" s="151"/>
    </row>
    <row r="80" spans="1:26" s="430" customFormat="1" ht="32.1" customHeight="1" thickBot="1" x14ac:dyDescent="0.2">
      <c r="A80" s="459">
        <v>5</v>
      </c>
      <c r="B80" s="52"/>
      <c r="C80" s="51"/>
      <c r="D80" s="51"/>
      <c r="E80" s="29"/>
      <c r="F80" s="29"/>
      <c r="G80" s="29"/>
      <c r="H80" s="29"/>
      <c r="I80" s="29"/>
      <c r="J80" s="29"/>
      <c r="K80" s="29"/>
      <c r="L80" s="29"/>
      <c r="M80" s="440"/>
      <c r="N80" s="440"/>
      <c r="O80" s="440"/>
      <c r="P80" s="468"/>
      <c r="Q80" s="50"/>
      <c r="R80" s="104"/>
      <c r="S80" s="33"/>
      <c r="T80" s="30"/>
      <c r="U80" s="30"/>
      <c r="V80" s="30"/>
      <c r="X80" s="442"/>
      <c r="Z80" s="151"/>
    </row>
    <row r="81" spans="1:26" ht="5.0999999999999996" customHeight="1" x14ac:dyDescent="0.15">
      <c r="A81" s="460"/>
      <c r="E81" s="469"/>
      <c r="F81" s="469"/>
      <c r="G81" s="469"/>
      <c r="H81" s="469"/>
      <c r="I81" s="469"/>
      <c r="J81" s="469"/>
      <c r="K81" s="469"/>
      <c r="L81" s="469"/>
      <c r="M81" s="469"/>
      <c r="N81" s="469"/>
      <c r="Y81" s="430"/>
      <c r="Z81" s="148"/>
    </row>
    <row r="82" spans="1:26" ht="24.95" customHeight="1" thickBot="1" x14ac:dyDescent="0.2">
      <c r="A82" s="950" t="s">
        <v>586</v>
      </c>
      <c r="B82" s="950"/>
      <c r="C82" s="950"/>
      <c r="D82" s="950"/>
      <c r="E82" s="950"/>
      <c r="F82" s="950"/>
      <c r="G82" s="951" t="s">
        <v>587</v>
      </c>
      <c r="H82" s="951"/>
      <c r="I82" s="951"/>
      <c r="J82" s="951"/>
      <c r="K82" s="951"/>
      <c r="L82" s="951"/>
      <c r="M82" s="951" t="s">
        <v>588</v>
      </c>
      <c r="N82" s="951"/>
      <c r="O82" s="951"/>
      <c r="P82" s="951"/>
      <c r="Q82" s="951"/>
      <c r="R82" s="951"/>
      <c r="S82" s="951"/>
      <c r="T82" s="951"/>
      <c r="U82" s="951"/>
      <c r="V82" s="951"/>
      <c r="Y82" s="430"/>
      <c r="Z82" s="148"/>
    </row>
    <row r="83" spans="1:26" ht="20.100000000000001" customHeight="1" thickBot="1" x14ac:dyDescent="0.2">
      <c r="A83" s="952" t="s">
        <v>589</v>
      </c>
      <c r="B83" s="952"/>
      <c r="C83" s="952"/>
      <c r="D83" s="952"/>
      <c r="E83" s="952"/>
      <c r="F83" s="953"/>
      <c r="G83" s="954"/>
      <c r="H83" s="954"/>
      <c r="I83" s="954"/>
      <c r="J83" s="954"/>
      <c r="K83" s="954"/>
      <c r="L83" s="954"/>
      <c r="M83" s="954"/>
      <c r="N83" s="954"/>
      <c r="O83" s="954"/>
      <c r="P83" s="954"/>
      <c r="Q83" s="954"/>
      <c r="R83" s="954"/>
      <c r="S83" s="954"/>
      <c r="T83" s="954"/>
      <c r="U83" s="954"/>
      <c r="V83" s="954"/>
      <c r="Y83" s="430"/>
      <c r="Z83" s="148"/>
    </row>
    <row r="84" spans="1:26" ht="20.100000000000001" customHeight="1" thickBot="1" x14ac:dyDescent="0.2">
      <c r="A84" s="952" t="s">
        <v>590</v>
      </c>
      <c r="B84" s="952"/>
      <c r="C84" s="952"/>
      <c r="D84" s="952"/>
      <c r="E84" s="952"/>
      <c r="F84" s="953"/>
      <c r="G84" s="954"/>
      <c r="H84" s="954"/>
      <c r="I84" s="954"/>
      <c r="J84" s="954"/>
      <c r="K84" s="954"/>
      <c r="L84" s="954"/>
      <c r="M84" s="954"/>
      <c r="N84" s="954"/>
      <c r="O84" s="954"/>
      <c r="P84" s="954"/>
      <c r="Q84" s="954"/>
      <c r="R84" s="954"/>
      <c r="S84" s="954"/>
      <c r="T84" s="954"/>
      <c r="U84" s="954"/>
      <c r="V84" s="954"/>
      <c r="Y84" s="430"/>
      <c r="Z84" s="148"/>
    </row>
    <row r="85" spans="1:26" ht="20.100000000000001" customHeight="1" thickBot="1" x14ac:dyDescent="0.2">
      <c r="A85" s="952" t="s">
        <v>591</v>
      </c>
      <c r="B85" s="952"/>
      <c r="C85" s="952"/>
      <c r="D85" s="952"/>
      <c r="E85" s="952"/>
      <c r="F85" s="953"/>
      <c r="G85" s="954"/>
      <c r="H85" s="954"/>
      <c r="I85" s="954"/>
      <c r="J85" s="954"/>
      <c r="K85" s="954"/>
      <c r="L85" s="954"/>
      <c r="M85" s="954"/>
      <c r="N85" s="954"/>
      <c r="O85" s="954"/>
      <c r="P85" s="954"/>
      <c r="Q85" s="954"/>
      <c r="R85" s="954"/>
      <c r="S85" s="954"/>
      <c r="T85" s="954"/>
      <c r="U85" s="954"/>
      <c r="V85" s="954"/>
      <c r="Y85" s="430"/>
      <c r="Z85" s="148"/>
    </row>
    <row r="86" spans="1:26" ht="5.0999999999999996" customHeight="1" thickBot="1" x14ac:dyDescent="0.2">
      <c r="Y86" s="430"/>
      <c r="Z86" s="148"/>
    </row>
    <row r="87" spans="1:26" ht="30" customHeight="1" thickBot="1" x14ac:dyDescent="0.2">
      <c r="A87" s="995" t="s">
        <v>1174</v>
      </c>
      <c r="B87" s="996"/>
      <c r="C87" s="996"/>
      <c r="D87" s="996"/>
      <c r="E87" s="996"/>
      <c r="F87" s="996"/>
      <c r="G87" s="997" t="s">
        <v>1354</v>
      </c>
      <c r="H87" s="998"/>
      <c r="I87" s="998"/>
      <c r="J87" s="998"/>
      <c r="K87" s="998"/>
      <c r="L87" s="998"/>
      <c r="M87" s="998"/>
      <c r="N87" s="998"/>
      <c r="O87" s="998"/>
      <c r="P87" s="998"/>
      <c r="Q87" s="998"/>
      <c r="R87" s="998"/>
      <c r="S87" s="998"/>
      <c r="T87" s="998"/>
      <c r="U87" s="998"/>
      <c r="V87" s="999"/>
      <c r="Y87" s="430"/>
      <c r="Z87" s="148"/>
    </row>
    <row r="88" spans="1:26" s="430" customFormat="1" ht="5.0999999999999996" customHeight="1" x14ac:dyDescent="0.15">
      <c r="A88" s="1000"/>
      <c r="B88" s="1000"/>
      <c r="C88" s="1000"/>
      <c r="D88" s="1000"/>
      <c r="E88" s="955"/>
      <c r="F88" s="955"/>
      <c r="G88" s="955"/>
      <c r="H88" s="955"/>
      <c r="I88" s="955"/>
      <c r="J88" s="955"/>
      <c r="K88" s="955"/>
      <c r="L88" s="955"/>
      <c r="M88" s="955"/>
      <c r="N88" s="955"/>
      <c r="O88" s="955"/>
      <c r="P88" s="955"/>
      <c r="Q88" s="955"/>
      <c r="R88" s="955"/>
      <c r="S88" s="955"/>
      <c r="T88" s="955"/>
      <c r="U88" s="955"/>
      <c r="V88" s="955"/>
      <c r="X88" s="442"/>
      <c r="Z88" s="151"/>
    </row>
    <row r="89" spans="1:26" s="430" customFormat="1" ht="20.25" customHeight="1" thickBot="1" x14ac:dyDescent="0.2">
      <c r="A89" s="439" t="s">
        <v>604</v>
      </c>
      <c r="B89" s="439"/>
      <c r="C89" s="439"/>
      <c r="D89" s="439"/>
      <c r="E89" s="439"/>
      <c r="F89" s="439"/>
      <c r="G89" s="439"/>
      <c r="H89" s="439"/>
      <c r="I89" s="439"/>
      <c r="J89" s="439"/>
      <c r="K89" s="439"/>
      <c r="L89" s="439"/>
      <c r="M89" s="439"/>
      <c r="N89" s="439"/>
      <c r="O89" s="439"/>
      <c r="P89" s="439"/>
      <c r="Q89" s="439"/>
      <c r="R89" s="439"/>
      <c r="S89" s="439"/>
      <c r="T89" s="439"/>
      <c r="U89" s="439"/>
      <c r="V89" s="439"/>
      <c r="X89" s="442"/>
      <c r="Z89" s="151"/>
    </row>
    <row r="90" spans="1:26" s="430" customFormat="1" ht="20.100000000000001" customHeight="1" thickBot="1" x14ac:dyDescent="0.2">
      <c r="B90" s="442"/>
      <c r="E90" s="6" t="s">
        <v>1322</v>
      </c>
      <c r="F90" s="443" t="s">
        <v>560</v>
      </c>
      <c r="G90" s="444"/>
      <c r="H90" s="444"/>
      <c r="I90" s="444"/>
      <c r="J90" s="444"/>
      <c r="K90" s="444"/>
      <c r="L90" s="447"/>
      <c r="M90" s="447"/>
      <c r="N90" s="447"/>
      <c r="O90" s="447"/>
      <c r="P90" s="447"/>
      <c r="Q90" s="447"/>
      <c r="X90" s="446" t="str">
        <f>IF(COUNTBLANK(E90)=0,"○","×")</f>
        <v>○</v>
      </c>
      <c r="Z90" s="151"/>
    </row>
    <row r="91" spans="1:26" s="430" customFormat="1" ht="5.0999999999999996" customHeight="1" x14ac:dyDescent="0.15">
      <c r="B91" s="442"/>
      <c r="C91" s="444"/>
      <c r="D91" s="444"/>
      <c r="E91" s="444"/>
      <c r="F91" s="444"/>
      <c r="G91" s="444"/>
      <c r="H91" s="444"/>
      <c r="I91" s="444"/>
      <c r="J91" s="444"/>
      <c r="K91" s="444"/>
      <c r="L91" s="447"/>
      <c r="M91" s="447"/>
      <c r="N91" s="447"/>
      <c r="O91" s="447"/>
      <c r="P91" s="447"/>
      <c r="Q91" s="447"/>
      <c r="X91" s="442"/>
      <c r="Z91" s="151"/>
    </row>
    <row r="92" spans="1:26" s="430" customFormat="1" ht="24.95" customHeight="1" x14ac:dyDescent="0.15">
      <c r="A92" s="448"/>
      <c r="B92" s="974" t="s">
        <v>561</v>
      </c>
      <c r="C92" s="974"/>
      <c r="D92" s="975"/>
      <c r="E92" s="972"/>
      <c r="F92" s="972"/>
      <c r="G92" s="972"/>
      <c r="H92" s="972"/>
      <c r="I92" s="972"/>
      <c r="J92" s="972"/>
      <c r="K92" s="972"/>
      <c r="L92" s="972"/>
      <c r="M92" s="972"/>
      <c r="N92" s="972"/>
      <c r="O92" s="972"/>
      <c r="P92" s="973"/>
      <c r="Q92" s="960" t="s">
        <v>562</v>
      </c>
      <c r="R92" s="980" t="s">
        <v>563</v>
      </c>
      <c r="S92" s="980"/>
      <c r="T92" s="993"/>
      <c r="U92" s="993"/>
      <c r="V92" s="994"/>
      <c r="X92" s="442"/>
      <c r="Z92" s="151"/>
    </row>
    <row r="93" spans="1:26" s="430" customFormat="1" ht="39.950000000000003" customHeight="1" x14ac:dyDescent="0.15">
      <c r="A93" s="449"/>
      <c r="B93" s="1013" t="s">
        <v>564</v>
      </c>
      <c r="C93" s="984" t="s">
        <v>565</v>
      </c>
      <c r="D93" s="984" t="s">
        <v>566</v>
      </c>
      <c r="E93" s="966" t="s">
        <v>594</v>
      </c>
      <c r="F93" s="1012" t="s">
        <v>605</v>
      </c>
      <c r="G93" s="1012"/>
      <c r="H93" s="1012"/>
      <c r="I93" s="1012" t="s">
        <v>596</v>
      </c>
      <c r="J93" s="1012"/>
      <c r="K93" s="969" t="s">
        <v>571</v>
      </c>
      <c r="L93" s="970"/>
      <c r="M93" s="971"/>
      <c r="N93" s="440"/>
      <c r="O93" s="440"/>
      <c r="P93" s="440"/>
      <c r="Q93" s="961"/>
      <c r="R93" s="1006" t="s">
        <v>572</v>
      </c>
      <c r="S93" s="1007"/>
      <c r="T93" s="1011" t="s">
        <v>573</v>
      </c>
      <c r="U93" s="1012"/>
      <c r="V93" s="1012"/>
      <c r="X93" s="442"/>
      <c r="Z93" s="151"/>
    </row>
    <row r="94" spans="1:26" s="430" customFormat="1" ht="60" customHeight="1" x14ac:dyDescent="0.15">
      <c r="A94" s="449"/>
      <c r="B94" s="1014"/>
      <c r="C94" s="985"/>
      <c r="D94" s="985"/>
      <c r="E94" s="967"/>
      <c r="F94" s="966" t="s">
        <v>606</v>
      </c>
      <c r="G94" s="966" t="s">
        <v>607</v>
      </c>
      <c r="H94" s="984" t="s">
        <v>901</v>
      </c>
      <c r="I94" s="966" t="s">
        <v>574</v>
      </c>
      <c r="J94" s="966" t="s">
        <v>608</v>
      </c>
      <c r="K94" s="959" t="s">
        <v>578</v>
      </c>
      <c r="L94" s="959" t="s">
        <v>579</v>
      </c>
      <c r="M94" s="959" t="s">
        <v>580</v>
      </c>
      <c r="N94" s="440"/>
      <c r="O94" s="440"/>
      <c r="P94" s="440"/>
      <c r="Q94" s="961"/>
      <c r="R94" s="1008"/>
      <c r="S94" s="1009"/>
      <c r="T94" s="1001" t="s">
        <v>581</v>
      </c>
      <c r="U94" s="1028" t="s">
        <v>582</v>
      </c>
      <c r="V94" s="984" t="s">
        <v>583</v>
      </c>
      <c r="X94" s="442"/>
      <c r="Z94" s="151"/>
    </row>
    <row r="95" spans="1:26" s="430" customFormat="1" ht="12" customHeight="1" thickBot="1" x14ac:dyDescent="0.2">
      <c r="A95" s="451"/>
      <c r="B95" s="1015"/>
      <c r="C95" s="986"/>
      <c r="D95" s="986"/>
      <c r="E95" s="968"/>
      <c r="F95" s="968"/>
      <c r="G95" s="968"/>
      <c r="H95" s="986"/>
      <c r="I95" s="968"/>
      <c r="J95" s="968"/>
      <c r="K95" s="956"/>
      <c r="L95" s="956"/>
      <c r="M95" s="956"/>
      <c r="N95" s="440"/>
      <c r="O95" s="440"/>
      <c r="P95" s="440"/>
      <c r="Q95" s="962"/>
      <c r="R95" s="454" t="s">
        <v>584</v>
      </c>
      <c r="S95" s="454" t="s">
        <v>585</v>
      </c>
      <c r="T95" s="1002"/>
      <c r="U95" s="1029"/>
      <c r="V95" s="986"/>
      <c r="X95" s="442"/>
      <c r="Z95" s="151"/>
    </row>
    <row r="96" spans="1:26" s="430" customFormat="1" ht="32.1" customHeight="1" thickBot="1" x14ac:dyDescent="0.2">
      <c r="A96" s="455">
        <v>1</v>
      </c>
      <c r="B96" s="52" t="s">
        <v>1321</v>
      </c>
      <c r="C96" s="51">
        <v>5</v>
      </c>
      <c r="D96" s="51">
        <v>5</v>
      </c>
      <c r="E96" s="29" t="s">
        <v>1322</v>
      </c>
      <c r="F96" s="29" t="s">
        <v>1322</v>
      </c>
      <c r="G96" s="29" t="s">
        <v>1322</v>
      </c>
      <c r="H96" s="29" t="s">
        <v>1322</v>
      </c>
      <c r="I96" s="29" t="s">
        <v>1323</v>
      </c>
      <c r="J96" s="29" t="s">
        <v>1323</v>
      </c>
      <c r="K96" s="29" t="s">
        <v>1323</v>
      </c>
      <c r="L96" s="29" t="s">
        <v>1323</v>
      </c>
      <c r="M96" s="29" t="s">
        <v>1323</v>
      </c>
      <c r="N96" s="456"/>
      <c r="O96" s="457"/>
      <c r="P96" s="467"/>
      <c r="Q96" s="50" t="s">
        <v>1355</v>
      </c>
      <c r="R96" s="32" t="s">
        <v>1356</v>
      </c>
      <c r="S96" s="772" t="s">
        <v>1339</v>
      </c>
      <c r="T96" s="30" t="s">
        <v>1317</v>
      </c>
      <c r="U96" s="30" t="s">
        <v>1317</v>
      </c>
      <c r="V96" s="30" t="s">
        <v>1317</v>
      </c>
      <c r="X96" s="458" t="str">
        <f>IF(AND(E90="○",OR(B96="",C96="",D96="",E96="",F96="",G96="",H96="",I96="",J96="",S96="",T96="",U96="",V96="",Q96="",R96="")),"×","○")</f>
        <v>○</v>
      </c>
      <c r="Z96" s="151"/>
    </row>
    <row r="97" spans="1:26" s="430" customFormat="1" ht="32.1" customHeight="1" thickBot="1" x14ac:dyDescent="0.2">
      <c r="A97" s="455">
        <v>2</v>
      </c>
      <c r="B97" s="52" t="s">
        <v>1357</v>
      </c>
      <c r="C97" s="51">
        <v>3</v>
      </c>
      <c r="D97" s="51">
        <v>3</v>
      </c>
      <c r="E97" s="29" t="s">
        <v>1323</v>
      </c>
      <c r="F97" s="29" t="s">
        <v>1323</v>
      </c>
      <c r="G97" s="29" t="s">
        <v>1323</v>
      </c>
      <c r="H97" s="29" t="s">
        <v>1323</v>
      </c>
      <c r="I97" s="29" t="s">
        <v>1322</v>
      </c>
      <c r="J97" s="29" t="s">
        <v>1322</v>
      </c>
      <c r="K97" s="29" t="s">
        <v>1323</v>
      </c>
      <c r="L97" s="29" t="s">
        <v>1323</v>
      </c>
      <c r="M97" s="29" t="s">
        <v>1323</v>
      </c>
      <c r="N97" s="470"/>
      <c r="O97" s="440"/>
      <c r="P97" s="468"/>
      <c r="Q97" s="50" t="s">
        <v>1358</v>
      </c>
      <c r="R97" s="32" t="s">
        <v>1359</v>
      </c>
      <c r="S97" s="772" t="s">
        <v>1340</v>
      </c>
      <c r="T97" s="30" t="s">
        <v>1317</v>
      </c>
      <c r="U97" s="30" t="s">
        <v>1317</v>
      </c>
      <c r="V97" s="30" t="s">
        <v>1318</v>
      </c>
      <c r="X97" s="442"/>
      <c r="Z97" s="151"/>
    </row>
    <row r="98" spans="1:26" s="430" customFormat="1" ht="32.1" customHeight="1" thickBot="1" x14ac:dyDescent="0.2">
      <c r="A98" s="455">
        <v>3</v>
      </c>
      <c r="B98" s="52"/>
      <c r="C98" s="51"/>
      <c r="D98" s="51"/>
      <c r="E98" s="29"/>
      <c r="F98" s="29"/>
      <c r="G98" s="29"/>
      <c r="H98" s="29"/>
      <c r="I98" s="29"/>
      <c r="J98" s="29"/>
      <c r="K98" s="29"/>
      <c r="L98" s="29"/>
      <c r="M98" s="29"/>
      <c r="N98" s="470"/>
      <c r="O98" s="440"/>
      <c r="P98" s="468"/>
      <c r="Q98" s="50"/>
      <c r="R98" s="104"/>
      <c r="S98" s="33"/>
      <c r="T98" s="30"/>
      <c r="U98" s="30"/>
      <c r="V98" s="30"/>
      <c r="X98" s="442"/>
      <c r="Z98" s="151"/>
    </row>
    <row r="99" spans="1:26" s="430" customFormat="1" ht="32.1" customHeight="1" thickBot="1" x14ac:dyDescent="0.2">
      <c r="A99" s="455">
        <v>4</v>
      </c>
      <c r="B99" s="52"/>
      <c r="C99" s="51"/>
      <c r="D99" s="51"/>
      <c r="E99" s="29"/>
      <c r="F99" s="29"/>
      <c r="G99" s="29"/>
      <c r="H99" s="29"/>
      <c r="I99" s="29"/>
      <c r="J99" s="29"/>
      <c r="K99" s="29"/>
      <c r="L99" s="29"/>
      <c r="M99" s="29"/>
      <c r="N99" s="470"/>
      <c r="O99" s="440"/>
      <c r="P99" s="468"/>
      <c r="Q99" s="50"/>
      <c r="R99" s="104"/>
      <c r="S99" s="33"/>
      <c r="T99" s="30"/>
      <c r="U99" s="30"/>
      <c r="V99" s="30"/>
      <c r="X99" s="442"/>
      <c r="Z99" s="151"/>
    </row>
    <row r="100" spans="1:26" s="430" customFormat="1" ht="32.1" customHeight="1" thickBot="1" x14ac:dyDescent="0.2">
      <c r="A100" s="459">
        <v>5</v>
      </c>
      <c r="B100" s="52"/>
      <c r="C100" s="51"/>
      <c r="D100" s="51"/>
      <c r="E100" s="29"/>
      <c r="F100" s="29"/>
      <c r="G100" s="29"/>
      <c r="H100" s="29"/>
      <c r="I100" s="29"/>
      <c r="J100" s="29"/>
      <c r="K100" s="29"/>
      <c r="L100" s="29"/>
      <c r="M100" s="29"/>
      <c r="N100" s="470"/>
      <c r="O100" s="440"/>
      <c r="P100" s="468"/>
      <c r="Q100" s="50"/>
      <c r="R100" s="104"/>
      <c r="S100" s="33"/>
      <c r="T100" s="30"/>
      <c r="U100" s="30"/>
      <c r="V100" s="30"/>
      <c r="X100" s="442"/>
      <c r="Z100" s="151"/>
    </row>
    <row r="101" spans="1:26" ht="5.0999999999999996" customHeight="1" x14ac:dyDescent="0.15">
      <c r="A101" s="460"/>
      <c r="Y101" s="430"/>
      <c r="Z101" s="148"/>
    </row>
    <row r="102" spans="1:26" ht="52.5" customHeight="1" thickBot="1" x14ac:dyDescent="0.2">
      <c r="A102" s="1024" t="s">
        <v>609</v>
      </c>
      <c r="B102" s="1025"/>
      <c r="C102" s="1025"/>
      <c r="D102" s="1025"/>
      <c r="E102" s="1021" t="s">
        <v>587</v>
      </c>
      <c r="F102" s="1022"/>
      <c r="G102" s="1022"/>
      <c r="H102" s="1022"/>
      <c r="I102" s="1022"/>
      <c r="J102" s="1023"/>
      <c r="K102" s="1021" t="s">
        <v>588</v>
      </c>
      <c r="L102" s="1022"/>
      <c r="M102" s="1022"/>
      <c r="N102" s="1022"/>
      <c r="O102" s="1022"/>
      <c r="P102" s="1022"/>
      <c r="Q102" s="1022"/>
      <c r="R102" s="1022"/>
      <c r="S102" s="1022"/>
      <c r="T102" s="1022"/>
      <c r="U102" s="1022"/>
      <c r="V102" s="1023"/>
      <c r="Y102" s="430"/>
      <c r="Z102" s="148"/>
    </row>
    <row r="103" spans="1:26" ht="20.100000000000001" customHeight="1" thickBot="1" x14ac:dyDescent="0.2">
      <c r="A103" s="953" t="s">
        <v>589</v>
      </c>
      <c r="B103" s="1020"/>
      <c r="C103" s="1020"/>
      <c r="D103" s="1020"/>
      <c r="E103" s="1003"/>
      <c r="F103" s="1004"/>
      <c r="G103" s="1004"/>
      <c r="H103" s="1004"/>
      <c r="I103" s="1004"/>
      <c r="J103" s="1005"/>
      <c r="K103" s="1003"/>
      <c r="L103" s="1004"/>
      <c r="M103" s="1004"/>
      <c r="N103" s="1004"/>
      <c r="O103" s="1004"/>
      <c r="P103" s="1004"/>
      <c r="Q103" s="1004"/>
      <c r="R103" s="1004"/>
      <c r="S103" s="1004"/>
      <c r="T103" s="1004"/>
      <c r="U103" s="1004"/>
      <c r="V103" s="1005"/>
      <c r="Y103" s="430"/>
      <c r="Z103" s="148"/>
    </row>
    <row r="104" spans="1:26" ht="20.100000000000001" customHeight="1" thickBot="1" x14ac:dyDescent="0.2">
      <c r="A104" s="953" t="s">
        <v>590</v>
      </c>
      <c r="B104" s="1020"/>
      <c r="C104" s="1020"/>
      <c r="D104" s="1020"/>
      <c r="E104" s="1003"/>
      <c r="F104" s="1004"/>
      <c r="G104" s="1004"/>
      <c r="H104" s="1004"/>
      <c r="I104" s="1004"/>
      <c r="J104" s="1005"/>
      <c r="K104" s="1003"/>
      <c r="L104" s="1004"/>
      <c r="M104" s="1004"/>
      <c r="N104" s="1004"/>
      <c r="O104" s="1004"/>
      <c r="P104" s="1004"/>
      <c r="Q104" s="1004"/>
      <c r="R104" s="1004"/>
      <c r="S104" s="1004"/>
      <c r="T104" s="1004"/>
      <c r="U104" s="1004"/>
      <c r="V104" s="1005"/>
      <c r="Y104" s="430"/>
      <c r="Z104" s="148"/>
    </row>
    <row r="105" spans="1:26" ht="20.100000000000001" customHeight="1" thickBot="1" x14ac:dyDescent="0.2">
      <c r="A105" s="953" t="s">
        <v>591</v>
      </c>
      <c r="B105" s="1020"/>
      <c r="C105" s="1020"/>
      <c r="D105" s="1020"/>
      <c r="E105" s="1003"/>
      <c r="F105" s="1004"/>
      <c r="G105" s="1004"/>
      <c r="H105" s="1004"/>
      <c r="I105" s="1004"/>
      <c r="J105" s="1005"/>
      <c r="K105" s="1003"/>
      <c r="L105" s="1004"/>
      <c r="M105" s="1004"/>
      <c r="N105" s="1004"/>
      <c r="O105" s="1004"/>
      <c r="P105" s="1004"/>
      <c r="Q105" s="1004"/>
      <c r="R105" s="1004"/>
      <c r="S105" s="1004"/>
      <c r="T105" s="1004"/>
      <c r="U105" s="1004"/>
      <c r="V105" s="1005"/>
      <c r="Y105" s="430"/>
      <c r="Z105" s="148"/>
    </row>
    <row r="106" spans="1:26" ht="5.0999999999999996" customHeight="1" thickBot="1" x14ac:dyDescent="0.2">
      <c r="Y106" s="430"/>
      <c r="Z106" s="148"/>
    </row>
    <row r="107" spans="1:26" ht="30" customHeight="1" thickBot="1" x14ac:dyDescent="0.2">
      <c r="A107" s="995" t="s">
        <v>1174</v>
      </c>
      <c r="B107" s="996"/>
      <c r="C107" s="996"/>
      <c r="D107" s="996"/>
      <c r="E107" s="1017" t="s">
        <v>1360</v>
      </c>
      <c r="F107" s="1018"/>
      <c r="G107" s="1018"/>
      <c r="H107" s="1018"/>
      <c r="I107" s="1018"/>
      <c r="J107" s="1018"/>
      <c r="K107" s="1018"/>
      <c r="L107" s="1018"/>
      <c r="M107" s="1018"/>
      <c r="N107" s="1018"/>
      <c r="O107" s="1018"/>
      <c r="P107" s="1018"/>
      <c r="Q107" s="1018"/>
      <c r="R107" s="1018"/>
      <c r="S107" s="1018"/>
      <c r="T107" s="1018"/>
      <c r="U107" s="1018"/>
      <c r="V107" s="1019"/>
      <c r="Y107" s="430"/>
      <c r="Z107" s="150"/>
    </row>
    <row r="108" spans="1:26" s="430" customFormat="1" ht="14.25" x14ac:dyDescent="0.15">
      <c r="A108" s="432"/>
      <c r="B108" s="432"/>
      <c r="E108" s="444"/>
      <c r="F108" s="444"/>
      <c r="G108" s="444"/>
      <c r="H108" s="444"/>
      <c r="I108" s="444"/>
      <c r="J108" s="444"/>
      <c r="K108" s="444"/>
      <c r="L108" s="447"/>
      <c r="M108" s="447"/>
      <c r="N108" s="447"/>
      <c r="O108" s="447"/>
      <c r="P108" s="447"/>
      <c r="Q108" s="447"/>
      <c r="W108" s="202" t="s">
        <v>184</v>
      </c>
      <c r="X108" s="202"/>
      <c r="Y108" s="202"/>
      <c r="Z108" s="432"/>
    </row>
  </sheetData>
  <sheetProtection selectLockedCells="1"/>
  <protectedRanges>
    <protectedRange sqref="Q19:V20 V2 B16:N20 E10 Q16:R18 T16:V18" name="範囲1"/>
    <protectedRange sqref="S16" name="範囲1_1"/>
    <protectedRange sqref="S17" name="範囲1_3"/>
    <protectedRange sqref="S18" name="範囲1_4"/>
    <protectedRange sqref="S58" name="範囲1_5"/>
    <protectedRange sqref="S78" name="範囲1_6"/>
    <protectedRange sqref="B96 Q96:V96" name="範囲1_7"/>
    <protectedRange sqref="Q97:V97" name="範囲1_8"/>
  </protectedRanges>
  <mergeCells count="204">
    <mergeCell ref="M24:V24"/>
    <mergeCell ref="M25:V25"/>
    <mergeCell ref="A27:F27"/>
    <mergeCell ref="G27:V27"/>
    <mergeCell ref="U54:U55"/>
    <mergeCell ref="T54:T55"/>
    <mergeCell ref="J53:K53"/>
    <mergeCell ref="Q52:Q55"/>
    <mergeCell ref="R10:V10"/>
    <mergeCell ref="M23:V23"/>
    <mergeCell ref="H54:H55"/>
    <mergeCell ref="N53:P53"/>
    <mergeCell ref="M43:V43"/>
    <mergeCell ref="A48:D48"/>
    <mergeCell ref="M33:M35"/>
    <mergeCell ref="L53:L55"/>
    <mergeCell ref="M53:M55"/>
    <mergeCell ref="E53:H53"/>
    <mergeCell ref="V34:V35"/>
    <mergeCell ref="R33:S34"/>
    <mergeCell ref="T33:V33"/>
    <mergeCell ref="J33:L33"/>
    <mergeCell ref="J34:J35"/>
    <mergeCell ref="K34:K35"/>
    <mergeCell ref="A63:F63"/>
    <mergeCell ref="G44:L44"/>
    <mergeCell ref="M44:V44"/>
    <mergeCell ref="A45:F45"/>
    <mergeCell ref="G45:L45"/>
    <mergeCell ref="M45:V45"/>
    <mergeCell ref="A47:F47"/>
    <mergeCell ref="G47:V47"/>
    <mergeCell ref="A62:F62"/>
    <mergeCell ref="G62:L62"/>
    <mergeCell ref="M62:V62"/>
    <mergeCell ref="E52:P52"/>
    <mergeCell ref="R52:V52"/>
    <mergeCell ref="V54:V55"/>
    <mergeCell ref="R53:S54"/>
    <mergeCell ref="T53:V53"/>
    <mergeCell ref="B53:B55"/>
    <mergeCell ref="C53:C55"/>
    <mergeCell ref="P54:P55"/>
    <mergeCell ref="J54:J55"/>
    <mergeCell ref="K54:K55"/>
    <mergeCell ref="E54:E55"/>
    <mergeCell ref="F54:F55"/>
    <mergeCell ref="G54:G55"/>
    <mergeCell ref="E104:J104"/>
    <mergeCell ref="K104:V104"/>
    <mergeCell ref="D33:D35"/>
    <mergeCell ref="B33:B35"/>
    <mergeCell ref="C33:C35"/>
    <mergeCell ref="Q92:Q95"/>
    <mergeCell ref="A1:V1"/>
    <mergeCell ref="R13:S14"/>
    <mergeCell ref="A68:D68"/>
    <mergeCell ref="E68:V68"/>
    <mergeCell ref="N54:N55"/>
    <mergeCell ref="O54:O55"/>
    <mergeCell ref="A85:F85"/>
    <mergeCell ref="G85:L85"/>
    <mergeCell ref="M85:V85"/>
    <mergeCell ref="A87:F87"/>
    <mergeCell ref="G87:V87"/>
    <mergeCell ref="B93:B95"/>
    <mergeCell ref="C93:C95"/>
    <mergeCell ref="D93:D95"/>
    <mergeCell ref="R92:V92"/>
    <mergeCell ref="B92:D92"/>
    <mergeCell ref="T94:T95"/>
    <mergeCell ref="U94:U95"/>
    <mergeCell ref="V94:V95"/>
    <mergeCell ref="B73:B75"/>
    <mergeCell ref="G64:L64"/>
    <mergeCell ref="R72:V72"/>
    <mergeCell ref="K93:M93"/>
    <mergeCell ref="I94:I95"/>
    <mergeCell ref="J73:L73"/>
    <mergeCell ref="J74:J75"/>
    <mergeCell ref="A107:D107"/>
    <mergeCell ref="E107:V107"/>
    <mergeCell ref="E93:E95"/>
    <mergeCell ref="F94:F95"/>
    <mergeCell ref="R93:S94"/>
    <mergeCell ref="T93:V93"/>
    <mergeCell ref="A105:D105"/>
    <mergeCell ref="H94:H95"/>
    <mergeCell ref="A103:D103"/>
    <mergeCell ref="E102:J102"/>
    <mergeCell ref="K102:V102"/>
    <mergeCell ref="A104:D104"/>
    <mergeCell ref="E103:J103"/>
    <mergeCell ref="K103:V103"/>
    <mergeCell ref="A102:D102"/>
    <mergeCell ref="C73:C75"/>
    <mergeCell ref="E105:J105"/>
    <mergeCell ref="K105:V105"/>
    <mergeCell ref="G94:G95"/>
    <mergeCell ref="A82:F82"/>
    <mergeCell ref="G82:L82"/>
    <mergeCell ref="M82:V82"/>
    <mergeCell ref="R73:S74"/>
    <mergeCell ref="K74:K75"/>
    <mergeCell ref="L74:L75"/>
    <mergeCell ref="D73:D75"/>
    <mergeCell ref="E73:E75"/>
    <mergeCell ref="F73:F75"/>
    <mergeCell ref="G74:G75"/>
    <mergeCell ref="I73:I75"/>
    <mergeCell ref="V74:V75"/>
    <mergeCell ref="T73:V73"/>
    <mergeCell ref="U74:U75"/>
    <mergeCell ref="G73:H73"/>
    <mergeCell ref="I93:J93"/>
    <mergeCell ref="F93:H93"/>
    <mergeCell ref="K94:K95"/>
    <mergeCell ref="L94:L95"/>
    <mergeCell ref="M94:M95"/>
    <mergeCell ref="J94:J95"/>
    <mergeCell ref="E72:P72"/>
    <mergeCell ref="E92:P92"/>
    <mergeCell ref="A83:F83"/>
    <mergeCell ref="G83:L83"/>
    <mergeCell ref="M83:V83"/>
    <mergeCell ref="A84:F84"/>
    <mergeCell ref="G84:L84"/>
    <mergeCell ref="M84:V84"/>
    <mergeCell ref="A88:D88"/>
    <mergeCell ref="E88:V88"/>
    <mergeCell ref="H74:H75"/>
    <mergeCell ref="T74:T75"/>
    <mergeCell ref="M63:V63"/>
    <mergeCell ref="D53:D55"/>
    <mergeCell ref="I53:I55"/>
    <mergeCell ref="B72:D72"/>
    <mergeCell ref="M65:V65"/>
    <mergeCell ref="M64:V64"/>
    <mergeCell ref="G65:L65"/>
    <mergeCell ref="B52:D52"/>
    <mergeCell ref="R9:V9"/>
    <mergeCell ref="L13:N13"/>
    <mergeCell ref="M14:M15"/>
    <mergeCell ref="N14:N15"/>
    <mergeCell ref="Q12:Q15"/>
    <mergeCell ref="E13:E15"/>
    <mergeCell ref="E12:P12"/>
    <mergeCell ref="Q72:Q75"/>
    <mergeCell ref="R32:V32"/>
    <mergeCell ref="A67:F67"/>
    <mergeCell ref="G67:V67"/>
    <mergeCell ref="A65:F65"/>
    <mergeCell ref="A64:F64"/>
    <mergeCell ref="G63:L63"/>
    <mergeCell ref="T34:T35"/>
    <mergeCell ref="U34:U35"/>
    <mergeCell ref="N33:P33"/>
    <mergeCell ref="N34:N35"/>
    <mergeCell ref="O34:O35"/>
    <mergeCell ref="P34:P35"/>
    <mergeCell ref="E32:P32"/>
    <mergeCell ref="B32:D32"/>
    <mergeCell ref="L34:L35"/>
    <mergeCell ref="A2:U2"/>
    <mergeCell ref="B5:V5"/>
    <mergeCell ref="R12:V12"/>
    <mergeCell ref="T13:V13"/>
    <mergeCell ref="G13:J13"/>
    <mergeCell ref="G14:G15"/>
    <mergeCell ref="H14:H15"/>
    <mergeCell ref="I14:I15"/>
    <mergeCell ref="J14:J15"/>
    <mergeCell ref="F13:F15"/>
    <mergeCell ref="T14:T15"/>
    <mergeCell ref="U14:U15"/>
    <mergeCell ref="D13:D15"/>
    <mergeCell ref="V14:V15"/>
    <mergeCell ref="B13:B15"/>
    <mergeCell ref="B12:D12"/>
    <mergeCell ref="C13:C15"/>
    <mergeCell ref="A42:F42"/>
    <mergeCell ref="G42:L42"/>
    <mergeCell ref="M42:V42"/>
    <mergeCell ref="A43:F43"/>
    <mergeCell ref="A44:F44"/>
    <mergeCell ref="G43:L43"/>
    <mergeCell ref="E48:V48"/>
    <mergeCell ref="K13:K15"/>
    <mergeCell ref="L14:L15"/>
    <mergeCell ref="Q32:Q35"/>
    <mergeCell ref="E33:E35"/>
    <mergeCell ref="F33:F35"/>
    <mergeCell ref="G33:G35"/>
    <mergeCell ref="H33:H35"/>
    <mergeCell ref="I33:I35"/>
    <mergeCell ref="A22:F22"/>
    <mergeCell ref="G22:L22"/>
    <mergeCell ref="M22:V22"/>
    <mergeCell ref="A23:F23"/>
    <mergeCell ref="A24:F24"/>
    <mergeCell ref="A25:F25"/>
    <mergeCell ref="G23:L23"/>
    <mergeCell ref="G24:L24"/>
    <mergeCell ref="G25:L25"/>
  </mergeCells>
  <phoneticPr fontId="16"/>
  <conditionalFormatting sqref="X5:X6 X1:X3 X11:X15 X17:X29">
    <cfRule type="cellIs" dxfId="48" priority="15" stopIfTrue="1" operator="equal">
      <formula>"未入力あり"</formula>
    </cfRule>
  </conditionalFormatting>
  <conditionalFormatting sqref="X5:X6">
    <cfRule type="cellIs" dxfId="47" priority="14" stopIfTrue="1" operator="equal">
      <formula>"↓　このシートには未入力があります。「未入力あり」の行を確認してください。"</formula>
    </cfRule>
  </conditionalFormatting>
  <conditionalFormatting sqref="X10">
    <cfRule type="cellIs" dxfId="46" priority="9" operator="equal">
      <formula>"未入力あり"</formula>
    </cfRule>
  </conditionalFormatting>
  <conditionalFormatting sqref="X30">
    <cfRule type="cellIs" dxfId="45" priority="7" operator="equal">
      <formula>"未入力あり"</formula>
    </cfRule>
  </conditionalFormatting>
  <conditionalFormatting sqref="X31:X35">
    <cfRule type="cellIs" dxfId="44" priority="8" stopIfTrue="1" operator="equal">
      <formula>"未入力あり"</formula>
    </cfRule>
  </conditionalFormatting>
  <conditionalFormatting sqref="X37:X49">
    <cfRule type="cellIs" dxfId="43" priority="13" stopIfTrue="1" operator="equal">
      <formula>"未入力あり"</formula>
    </cfRule>
  </conditionalFormatting>
  <conditionalFormatting sqref="X50">
    <cfRule type="cellIs" dxfId="42" priority="5" operator="equal">
      <formula>"未入力あり"</formula>
    </cfRule>
  </conditionalFormatting>
  <conditionalFormatting sqref="X51:X55">
    <cfRule type="cellIs" dxfId="41" priority="6" stopIfTrue="1" operator="equal">
      <formula>"未入力あり"</formula>
    </cfRule>
  </conditionalFormatting>
  <conditionalFormatting sqref="X57:X69">
    <cfRule type="cellIs" dxfId="40" priority="12" stopIfTrue="1" operator="equal">
      <formula>"未入力あり"</formula>
    </cfRule>
  </conditionalFormatting>
  <conditionalFormatting sqref="X70">
    <cfRule type="cellIs" dxfId="39" priority="3" operator="equal">
      <formula>"未入力あり"</formula>
    </cfRule>
  </conditionalFormatting>
  <conditionalFormatting sqref="X71:X75">
    <cfRule type="cellIs" dxfId="38" priority="4" stopIfTrue="1" operator="equal">
      <formula>"未入力あり"</formula>
    </cfRule>
  </conditionalFormatting>
  <conditionalFormatting sqref="X77:X89">
    <cfRule type="cellIs" dxfId="37" priority="11" stopIfTrue="1" operator="equal">
      <formula>"未入力あり"</formula>
    </cfRule>
  </conditionalFormatting>
  <conditionalFormatting sqref="X90">
    <cfRule type="cellIs" dxfId="36" priority="1" operator="equal">
      <formula>"未入力あり"</formula>
    </cfRule>
  </conditionalFormatting>
  <conditionalFormatting sqref="X91:X95">
    <cfRule type="cellIs" dxfId="35" priority="2" stopIfTrue="1" operator="equal">
      <formula>"未入力あり"</formula>
    </cfRule>
  </conditionalFormatting>
  <conditionalFormatting sqref="X97:X1048576">
    <cfRule type="cellIs" dxfId="34" priority="10" stopIfTrue="1" operator="equal">
      <formula>"未入力あり"</formula>
    </cfRule>
  </conditionalFormatting>
  <dataValidations xWindow="685" yWindow="192" count="5">
    <dataValidation type="list" allowBlank="1" showInputMessage="1" showErrorMessage="1" sqref="E50 E30 E10 E70 E36:P40 E16:N20 E90 E56:P60 E76:L80 E96:M100" xr:uid="{00000000-0002-0000-0600-000000000000}">
      <formula1>"○,×"</formula1>
    </dataValidation>
    <dataValidation type="list" allowBlank="1" showInputMessage="1" showErrorMessage="1" sqref="T16:V20 T36:V40 T76:V80 T56:V60 T96:V100" xr:uid="{00000000-0002-0000-0600-000001000000}">
      <formula1>"掲載あり,掲載なし"</formula1>
    </dataValidation>
    <dataValidation type="whole" imeMode="disabled" operator="greaterThanOrEqual" allowBlank="1" showInputMessage="1" showErrorMessage="1" error="整数で入力してください" prompt="整数で入力" sqref="C16:D20 C36:D40 C76:D80 C56:D60 C96:D100" xr:uid="{00000000-0002-0000-0600-000002000000}">
      <formula1>0</formula1>
    </dataValidation>
    <dataValidation type="custom" imeMode="disabled" allowBlank="1" showInputMessage="1" showErrorMessage="1" error="半角で入力してください" prompt="アドレスは、手入力せずにホームページからコピーしてください" sqref="S16:S20 S76:S80 S96:S100 S36:S40 S56:S60" xr:uid="{00000000-0002-0000-0600-000003000000}">
      <formula1>LEN(S16)=LENB(S16)</formula1>
    </dataValidation>
    <dataValidation allowBlank="1" showInputMessage="1" showErrorMessage="1" prompt="表紙の病院名を反映" sqref="R9:V9" xr:uid="{00000000-0002-0000-0600-000004000000}"/>
  </dataValidations>
  <hyperlinks>
    <hyperlink ref="S16" r:id="rId1" display="https://www.wch.opho.jp/hospital/department/nousinkeigeka" xr:uid="{460EE9E1-A976-4D6B-923A-F0B59BDDFC90}"/>
    <hyperlink ref="S17" r:id="rId2" display="https://www.wch.opho.jp/hospital/department/ketuekishuyouka" xr:uid="{B45FA950-707A-408C-8143-0A365F6F2214}"/>
    <hyperlink ref="S18" r:id="rId3" display="https://www.wch.opho.jp/hospital/department/housyasenka/housyasenka09.html_x000a_" xr:uid="{A99F76A3-DF68-4076-B338-68D5FA9D5C88}"/>
    <hyperlink ref="S36" r:id="rId4" xr:uid="{A78C36C4-E50D-4D9C-A5E9-CA72E1652D94}"/>
    <hyperlink ref="S57" r:id="rId5" display="https://www.wch.opho.jp/hospital/department/ketuekishuyouka" xr:uid="{B8D9A15A-1157-4D82-AAEF-EB680B24E346}"/>
    <hyperlink ref="S76" r:id="rId6" xr:uid="{5F644E44-1D27-48BC-9C40-4E658842D5AF}"/>
    <hyperlink ref="S77" r:id="rId7" xr:uid="{FE674237-5C79-48FB-A9DD-0F84E0B60605}"/>
    <hyperlink ref="S78" r:id="rId8" display="https://www.wch.opho.jp/hospital/department/housyasenka/housyasenka09.html_x000a_" xr:uid="{C5903B39-764E-46FC-8996-228CE0486BEC}"/>
    <hyperlink ref="S96" r:id="rId9" display="https://www.wch.opho.jp/hospital/department/ketuekishuyouka" xr:uid="{4CD12ED9-2139-44D7-AAF2-F24AC4F75F46}"/>
    <hyperlink ref="S97" r:id="rId10" display="https://www.wch.opho.jp/hospital/department/housyasenka/housyasenka09.html_x000a_" xr:uid="{076F9EFB-90A2-4125-B0FC-0471D4653E89}"/>
    <hyperlink ref="S56" r:id="rId11" xr:uid="{9F8E6D51-1475-4024-89AC-29AC0FDC5CC9}"/>
  </hyperlinks>
  <printOptions horizontalCentered="1"/>
  <pageMargins left="0.39370078740157483" right="0.39370078740157483" top="0.59055118110236227" bottom="0.59055118110236227" header="0.31496062992125984" footer="0.27559055118110237"/>
  <pageSetup paperSize="9" scale="53" fitToHeight="0" orientation="portrait" r:id="rId12"/>
  <headerFooter scaleWithDoc="0" alignWithMargins="0">
    <oddFooter>&amp;C&amp;P/&amp;N&amp;R&amp;A</oddFooter>
  </headerFooter>
  <rowBreaks count="1" manualBreakCount="1">
    <brk id="67"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W51"/>
  <sheetViews>
    <sheetView view="pageBreakPreview" zoomScaleNormal="100" zoomScaleSheetLayoutView="100" workbookViewId="0">
      <selection activeCell="R34" sqref="R34"/>
    </sheetView>
  </sheetViews>
  <sheetFormatPr defaultColWidth="9" defaultRowHeight="13.5" x14ac:dyDescent="0.15"/>
  <cols>
    <col min="1" max="4" width="6.625" customWidth="1"/>
    <col min="5" max="5" width="15.625" customWidth="1"/>
    <col min="6" max="12" width="6.625" customWidth="1"/>
    <col min="13" max="13" width="12.125" customWidth="1"/>
    <col min="14" max="14" width="6.75" customWidth="1"/>
    <col min="15" max="19" width="11.375" customWidth="1"/>
    <col min="20" max="20" width="1" customWidth="1"/>
    <col min="21" max="21" width="9.375" hidden="1" customWidth="1"/>
    <col min="22" max="22" width="13.875" hidden="1" customWidth="1"/>
    <col min="23" max="23" width="80.625" style="119" customWidth="1"/>
  </cols>
  <sheetData>
    <row r="1" spans="1:23" ht="20.100000000000001" customHeight="1" thickBot="1" x14ac:dyDescent="0.2">
      <c r="A1" s="1026" t="s">
        <v>610</v>
      </c>
      <c r="B1" s="1027"/>
      <c r="C1" s="1027"/>
      <c r="D1" s="1027"/>
      <c r="E1" s="1027"/>
      <c r="F1" s="1027"/>
      <c r="G1" s="1027"/>
      <c r="H1" s="1027"/>
      <c r="I1" s="1027"/>
      <c r="J1" s="1027"/>
      <c r="K1" s="1027"/>
      <c r="L1" s="1027"/>
      <c r="M1" s="1027"/>
      <c r="N1" s="1027"/>
      <c r="O1" s="1027"/>
      <c r="P1" s="1027"/>
      <c r="Q1" s="1027"/>
      <c r="R1" s="1027"/>
      <c r="S1" s="1027"/>
      <c r="T1" s="118"/>
    </row>
    <row r="2" spans="1:23" ht="24.95" customHeight="1" thickTop="1" thickBot="1" x14ac:dyDescent="0.2">
      <c r="A2" s="977" t="s">
        <v>944</v>
      </c>
      <c r="B2" s="977"/>
      <c r="C2" s="977"/>
      <c r="D2" s="977"/>
      <c r="E2" s="977"/>
      <c r="F2" s="977"/>
      <c r="G2" s="977"/>
      <c r="H2" s="977"/>
      <c r="I2" s="977"/>
      <c r="J2" s="977"/>
      <c r="K2" s="977"/>
      <c r="L2" s="977"/>
      <c r="M2" s="977"/>
      <c r="N2" s="977"/>
      <c r="O2" s="977"/>
      <c r="P2" s="977"/>
      <c r="Q2" s="977"/>
      <c r="R2" s="978"/>
      <c r="S2" s="116" t="str">
        <f>IF(COUNTIF(U8:V33,"×")=0,"入力済","未入力あり")</f>
        <v>入力済</v>
      </c>
      <c r="T2" s="118"/>
      <c r="U2" s="471"/>
    </row>
    <row r="3" spans="1:23" ht="5.0999999999999996" customHeight="1" thickTop="1" x14ac:dyDescent="0.15">
      <c r="T3" s="118"/>
      <c r="U3" s="471"/>
    </row>
    <row r="4" spans="1:23" ht="20.100000000000001" customHeight="1" x14ac:dyDescent="0.15">
      <c r="K4" s="120" t="s">
        <v>293</v>
      </c>
      <c r="L4" s="903" t="str">
        <f>表紙!E3</f>
        <v>大阪母子医療センター</v>
      </c>
      <c r="M4" s="904"/>
      <c r="N4" s="904"/>
      <c r="O4" s="904"/>
      <c r="P4" s="904"/>
      <c r="Q4" s="904"/>
      <c r="R4" s="904"/>
      <c r="S4" s="905"/>
      <c r="T4" s="118"/>
      <c r="U4" s="471"/>
      <c r="W4" s="122" t="s">
        <v>186</v>
      </c>
    </row>
    <row r="5" spans="1:23" ht="20.100000000000001" customHeight="1" x14ac:dyDescent="0.15">
      <c r="K5" s="120" t="s">
        <v>1175</v>
      </c>
      <c r="L5" s="1055" t="s">
        <v>1176</v>
      </c>
      <c r="M5" s="1055"/>
      <c r="N5" s="1055"/>
      <c r="O5" s="1055"/>
      <c r="P5" s="1055"/>
      <c r="Q5" s="1055"/>
      <c r="R5" s="1055"/>
      <c r="S5" s="1055"/>
      <c r="T5" s="118"/>
      <c r="U5" s="471"/>
      <c r="W5" s="148"/>
    </row>
    <row r="6" spans="1:23" ht="9" customHeight="1" x14ac:dyDescent="0.15">
      <c r="K6" s="120"/>
      <c r="L6" s="165"/>
      <c r="M6" s="165"/>
      <c r="N6" s="165"/>
      <c r="O6" s="165"/>
      <c r="P6" s="165"/>
      <c r="Q6" s="165"/>
      <c r="R6" s="165"/>
      <c r="S6" s="165"/>
      <c r="T6" s="118"/>
      <c r="U6" s="471"/>
      <c r="W6" s="148"/>
    </row>
    <row r="7" spans="1:23" ht="20.100000000000001" customHeight="1" x14ac:dyDescent="0.15">
      <c r="A7" s="176" t="s">
        <v>1177</v>
      </c>
      <c r="K7" s="120"/>
      <c r="L7" s="165"/>
      <c r="M7" s="165"/>
      <c r="N7" s="165"/>
      <c r="O7" s="165"/>
      <c r="P7" s="165"/>
      <c r="Q7" s="165"/>
      <c r="R7" s="165"/>
      <c r="S7" s="165"/>
      <c r="T7" s="118"/>
      <c r="U7" s="471"/>
      <c r="W7" s="148"/>
    </row>
    <row r="8" spans="1:23" ht="42.75" customHeight="1" thickBot="1" x14ac:dyDescent="0.2">
      <c r="K8" s="120"/>
      <c r="L8" s="165"/>
      <c r="M8" s="165"/>
      <c r="N8" s="1059" t="s">
        <v>902</v>
      </c>
      <c r="O8" s="1059"/>
      <c r="P8" s="1059"/>
      <c r="Q8" s="1059" t="s">
        <v>903</v>
      </c>
      <c r="R8" s="1059"/>
      <c r="S8" s="1059"/>
      <c r="U8" s="472"/>
      <c r="W8" s="148"/>
    </row>
    <row r="9" spans="1:23" ht="20.100000000000001" customHeight="1" thickBot="1" x14ac:dyDescent="0.2">
      <c r="A9" s="473" t="s">
        <v>1091</v>
      </c>
      <c r="B9" s="474"/>
      <c r="C9" s="474"/>
      <c r="D9" s="475"/>
      <c r="E9" s="475"/>
      <c r="F9" s="475"/>
      <c r="G9" s="476"/>
      <c r="H9" s="476"/>
      <c r="I9" s="476"/>
      <c r="J9" s="476"/>
      <c r="K9" s="476"/>
      <c r="L9" s="476"/>
      <c r="M9" s="477"/>
      <c r="N9" s="1040">
        <v>0</v>
      </c>
      <c r="O9" s="1041"/>
      <c r="P9" s="1042"/>
      <c r="Q9" s="1040">
        <v>0</v>
      </c>
      <c r="R9" s="1041"/>
      <c r="S9" s="1042"/>
      <c r="U9" s="446" t="str">
        <f>IF(COUNTBLANK(N9)=0,"○","×")</f>
        <v>○</v>
      </c>
      <c r="V9" s="446" t="str">
        <f>IF(COUNTBLANK(Q9)=0,"○","×")</f>
        <v>○</v>
      </c>
      <c r="W9" s="148"/>
    </row>
    <row r="10" spans="1:23" ht="20.100000000000001" customHeight="1" thickBot="1" x14ac:dyDescent="0.2">
      <c r="A10" s="478" t="s">
        <v>1092</v>
      </c>
      <c r="B10" s="474"/>
      <c r="C10" s="474"/>
      <c r="D10" s="475"/>
      <c r="E10" s="475"/>
      <c r="F10" s="475"/>
      <c r="G10" s="476"/>
      <c r="H10" s="476"/>
      <c r="I10" s="476"/>
      <c r="J10" s="476"/>
      <c r="K10" s="476"/>
      <c r="L10" s="476"/>
      <c r="M10" s="477"/>
      <c r="N10" s="1040">
        <v>0</v>
      </c>
      <c r="O10" s="1041"/>
      <c r="P10" s="1042"/>
      <c r="Q10" s="1040">
        <v>0</v>
      </c>
      <c r="R10" s="1041"/>
      <c r="S10" s="1042"/>
      <c r="U10" s="446" t="str">
        <f>IF(COUNTBLANK(N10)=0,"○","×")</f>
        <v>○</v>
      </c>
      <c r="V10" s="446" t="str">
        <f>IF(COUNTBLANK(Q10)=0,"○","×")</f>
        <v>○</v>
      </c>
      <c r="W10" s="148"/>
    </row>
    <row r="11" spans="1:23" ht="20.100000000000001" customHeight="1" thickBot="1" x14ac:dyDescent="0.2">
      <c r="A11" s="478" t="s">
        <v>1093</v>
      </c>
      <c r="B11" s="474"/>
      <c r="C11" s="474"/>
      <c r="D11" s="475"/>
      <c r="E11" s="475"/>
      <c r="F11" s="475"/>
      <c r="G11" s="476"/>
      <c r="H11" s="476"/>
      <c r="I11" s="476"/>
      <c r="J11" s="476"/>
      <c r="K11" s="476"/>
      <c r="L11" s="476"/>
      <c r="M11" s="477"/>
      <c r="N11" s="1040">
        <v>0</v>
      </c>
      <c r="O11" s="1041"/>
      <c r="P11" s="1042"/>
      <c r="Q11" s="1040">
        <v>1</v>
      </c>
      <c r="R11" s="1041"/>
      <c r="S11" s="1042"/>
      <c r="U11" s="446" t="str">
        <f t="shared" ref="U11:U13" si="0">IF(COUNTBLANK(N11)=0,"○","×")</f>
        <v>○</v>
      </c>
      <c r="V11" s="446" t="str">
        <f>IF(COUNTBLANK(Q11)=0,"○","×")</f>
        <v>○</v>
      </c>
      <c r="W11" s="148"/>
    </row>
    <row r="12" spans="1:23" ht="20.100000000000001" customHeight="1" thickBot="1" x14ac:dyDescent="0.2">
      <c r="A12" s="478" t="s">
        <v>1094</v>
      </c>
      <c r="B12" s="474"/>
      <c r="C12" s="474"/>
      <c r="D12" s="475"/>
      <c r="E12" s="475"/>
      <c r="F12" s="475"/>
      <c r="G12" s="476"/>
      <c r="H12" s="476"/>
      <c r="I12" s="476"/>
      <c r="J12" s="476"/>
      <c r="K12" s="476"/>
      <c r="L12" s="476"/>
      <c r="M12" s="477"/>
      <c r="N12" s="1040">
        <v>0</v>
      </c>
      <c r="O12" s="1041"/>
      <c r="P12" s="1042"/>
      <c r="Q12" s="1040">
        <v>0</v>
      </c>
      <c r="R12" s="1041"/>
      <c r="S12" s="1042"/>
      <c r="U12" s="446" t="str">
        <f t="shared" si="0"/>
        <v>○</v>
      </c>
      <c r="V12" s="446" t="str">
        <f>IF(COUNTBLANK(Q12)=0,"○","×")</f>
        <v>○</v>
      </c>
      <c r="W12" s="148"/>
    </row>
    <row r="13" spans="1:23" ht="20.100000000000001" customHeight="1" thickBot="1" x14ac:dyDescent="0.2">
      <c r="A13" s="478" t="s">
        <v>1095</v>
      </c>
      <c r="B13" s="474"/>
      <c r="C13" s="474"/>
      <c r="D13" s="475"/>
      <c r="E13" s="475"/>
      <c r="F13" s="475"/>
      <c r="G13" s="476"/>
      <c r="H13" s="476"/>
      <c r="I13" s="476"/>
      <c r="J13" s="476"/>
      <c r="K13" s="476"/>
      <c r="L13" s="476"/>
      <c r="M13" s="477"/>
      <c r="N13" s="1040">
        <v>0</v>
      </c>
      <c r="O13" s="1041"/>
      <c r="P13" s="1042"/>
      <c r="Q13" s="1040">
        <v>0</v>
      </c>
      <c r="R13" s="1041"/>
      <c r="S13" s="1042"/>
      <c r="U13" s="446" t="str">
        <f t="shared" si="0"/>
        <v>○</v>
      </c>
      <c r="V13" s="446" t="str">
        <f>IF(COUNTBLANK(Q13)=0,"○","×")</f>
        <v>○</v>
      </c>
      <c r="W13" s="148"/>
    </row>
    <row r="14" spans="1:23" ht="20.100000000000001" customHeight="1" x14ac:dyDescent="0.15">
      <c r="D14" s="479"/>
      <c r="E14" s="479"/>
      <c r="F14" s="479"/>
      <c r="G14" s="480"/>
      <c r="H14" s="480"/>
      <c r="I14" s="480"/>
      <c r="J14" s="480"/>
      <c r="K14" s="480"/>
      <c r="L14" s="480"/>
      <c r="M14" s="193"/>
      <c r="N14" s="193"/>
      <c r="O14" s="193"/>
      <c r="P14" s="193"/>
      <c r="Q14" s="193"/>
      <c r="R14" s="193"/>
      <c r="S14" s="193"/>
      <c r="T14" s="193"/>
      <c r="W14" s="148"/>
    </row>
    <row r="15" spans="1:23" ht="42.75" customHeight="1" thickBot="1" x14ac:dyDescent="0.2">
      <c r="A15" s="276" t="s">
        <v>1086</v>
      </c>
      <c r="K15" s="120"/>
      <c r="L15" s="165"/>
      <c r="M15" s="165"/>
      <c r="N15" s="1059" t="s">
        <v>902</v>
      </c>
      <c r="O15" s="1059"/>
      <c r="P15" s="1059"/>
      <c r="Q15" s="1059" t="s">
        <v>903</v>
      </c>
      <c r="R15" s="1059"/>
      <c r="S15" s="1059"/>
      <c r="U15" s="481"/>
      <c r="W15" s="148"/>
    </row>
    <row r="16" spans="1:23" ht="20.100000000000001" customHeight="1" thickBot="1" x14ac:dyDescent="0.2">
      <c r="A16" s="473" t="s">
        <v>1091</v>
      </c>
      <c r="B16" s="474"/>
      <c r="C16" s="474"/>
      <c r="D16" s="475"/>
      <c r="E16" s="475"/>
      <c r="F16" s="475"/>
      <c r="G16" s="476"/>
      <c r="H16" s="476"/>
      <c r="I16" s="476"/>
      <c r="J16" s="476"/>
      <c r="K16" s="476"/>
      <c r="L16" s="476"/>
      <c r="M16" s="477"/>
      <c r="N16" s="1040">
        <v>0</v>
      </c>
      <c r="O16" s="1041"/>
      <c r="P16" s="1042"/>
      <c r="Q16" s="1040">
        <v>0</v>
      </c>
      <c r="R16" s="1041"/>
      <c r="S16" s="1042"/>
      <c r="U16" s="446" t="str">
        <f>IF(COUNTBLANK(N16)=0,"○","×")</f>
        <v>○</v>
      </c>
      <c r="V16" s="446" t="str">
        <f>IF(COUNTBLANK(Q16)=0,"○","×")</f>
        <v>○</v>
      </c>
      <c r="W16" s="148"/>
    </row>
    <row r="17" spans="1:23" ht="20.100000000000001" customHeight="1" thickBot="1" x14ac:dyDescent="0.2">
      <c r="A17" s="478" t="s">
        <v>1092</v>
      </c>
      <c r="B17" s="474"/>
      <c r="C17" s="474"/>
      <c r="D17" s="475"/>
      <c r="E17" s="475"/>
      <c r="F17" s="475"/>
      <c r="G17" s="476"/>
      <c r="H17" s="476"/>
      <c r="I17" s="476"/>
      <c r="J17" s="476"/>
      <c r="K17" s="476"/>
      <c r="L17" s="476"/>
      <c r="M17" s="477"/>
      <c r="N17" s="1040">
        <v>0</v>
      </c>
      <c r="O17" s="1041"/>
      <c r="P17" s="1042"/>
      <c r="Q17" s="1040">
        <v>0</v>
      </c>
      <c r="R17" s="1041"/>
      <c r="S17" s="1042"/>
      <c r="U17" s="446" t="str">
        <f t="shared" ref="U17:U20" si="1">IF(COUNTBLANK(N17)=0,"○","×")</f>
        <v>○</v>
      </c>
      <c r="V17" s="446" t="str">
        <f>IF(COUNTBLANK(Q17)=0,"○","×")</f>
        <v>○</v>
      </c>
      <c r="W17" s="148"/>
    </row>
    <row r="18" spans="1:23" ht="20.100000000000001" customHeight="1" thickBot="1" x14ac:dyDescent="0.2">
      <c r="A18" s="478" t="s">
        <v>1093</v>
      </c>
      <c r="B18" s="474"/>
      <c r="C18" s="474"/>
      <c r="D18" s="475"/>
      <c r="E18" s="475"/>
      <c r="F18" s="475"/>
      <c r="G18" s="476"/>
      <c r="H18" s="476"/>
      <c r="I18" s="476"/>
      <c r="J18" s="476"/>
      <c r="K18" s="476"/>
      <c r="L18" s="476"/>
      <c r="M18" s="477"/>
      <c r="N18" s="1040">
        <v>0</v>
      </c>
      <c r="O18" s="1041"/>
      <c r="P18" s="1042"/>
      <c r="Q18" s="1040">
        <v>0</v>
      </c>
      <c r="R18" s="1041"/>
      <c r="S18" s="1042"/>
      <c r="U18" s="446" t="str">
        <f t="shared" si="1"/>
        <v>○</v>
      </c>
      <c r="V18" s="446" t="str">
        <f>IF(COUNTBLANK(Q18)=0,"○","×")</f>
        <v>○</v>
      </c>
      <c r="W18" s="148"/>
    </row>
    <row r="19" spans="1:23" ht="20.100000000000001" customHeight="1" thickBot="1" x14ac:dyDescent="0.2">
      <c r="A19" s="478" t="s">
        <v>1094</v>
      </c>
      <c r="B19" s="474"/>
      <c r="C19" s="474"/>
      <c r="D19" s="475"/>
      <c r="E19" s="475"/>
      <c r="F19" s="475"/>
      <c r="G19" s="476"/>
      <c r="H19" s="476"/>
      <c r="I19" s="476"/>
      <c r="J19" s="476"/>
      <c r="K19" s="476"/>
      <c r="L19" s="476"/>
      <c r="M19" s="477"/>
      <c r="N19" s="1040">
        <v>0</v>
      </c>
      <c r="O19" s="1041"/>
      <c r="P19" s="1042"/>
      <c r="Q19" s="1040">
        <v>0</v>
      </c>
      <c r="R19" s="1041"/>
      <c r="S19" s="1042"/>
      <c r="U19" s="446" t="str">
        <f t="shared" si="1"/>
        <v>○</v>
      </c>
      <c r="V19" s="446" t="str">
        <f>IF(COUNTBLANK(Q19)=0,"○","×")</f>
        <v>○</v>
      </c>
      <c r="W19" s="148"/>
    </row>
    <row r="20" spans="1:23" ht="20.100000000000001" customHeight="1" thickBot="1" x14ac:dyDescent="0.2">
      <c r="A20" s="478" t="s">
        <v>1095</v>
      </c>
      <c r="B20" s="474"/>
      <c r="C20" s="474"/>
      <c r="D20" s="475"/>
      <c r="E20" s="475"/>
      <c r="F20" s="475"/>
      <c r="G20" s="476"/>
      <c r="H20" s="476"/>
      <c r="I20" s="476"/>
      <c r="J20" s="476"/>
      <c r="K20" s="476"/>
      <c r="L20" s="476"/>
      <c r="M20" s="477"/>
      <c r="N20" s="1040">
        <v>0</v>
      </c>
      <c r="O20" s="1041"/>
      <c r="P20" s="1042"/>
      <c r="Q20" s="1040">
        <v>0</v>
      </c>
      <c r="R20" s="1041"/>
      <c r="S20" s="1042"/>
      <c r="U20" s="446" t="str">
        <f t="shared" si="1"/>
        <v>○</v>
      </c>
      <c r="V20" s="446" t="str">
        <f>IF(COUNTBLANK(Q20)=0,"○","×")</f>
        <v>○</v>
      </c>
      <c r="W20" s="148"/>
    </row>
    <row r="21" spans="1:23" ht="20.100000000000001" customHeight="1" x14ac:dyDescent="0.15">
      <c r="D21" s="479"/>
      <c r="E21" s="479"/>
      <c r="F21" s="479"/>
      <c r="G21" s="480"/>
      <c r="H21" s="480"/>
      <c r="I21" s="480"/>
      <c r="J21" s="480"/>
      <c r="K21" s="480"/>
      <c r="L21" s="480"/>
      <c r="M21" s="193"/>
      <c r="N21" s="193"/>
      <c r="O21" s="193"/>
      <c r="P21" s="193"/>
      <c r="Q21" s="193"/>
      <c r="R21" s="193"/>
      <c r="S21" s="193"/>
      <c r="T21" s="193"/>
      <c r="W21" s="148"/>
    </row>
    <row r="22" spans="1:23" ht="20.100000000000001" customHeight="1" x14ac:dyDescent="0.15">
      <c r="A22" s="305" t="s">
        <v>1096</v>
      </c>
      <c r="D22" s="479"/>
      <c r="E22" s="479"/>
      <c r="F22" s="479"/>
      <c r="G22" s="480"/>
      <c r="H22" s="480"/>
      <c r="I22" s="480"/>
      <c r="J22" s="480"/>
      <c r="K22" s="480"/>
      <c r="L22" s="480"/>
      <c r="M22" s="193"/>
      <c r="N22" s="193"/>
      <c r="O22" s="193"/>
      <c r="P22" s="193"/>
      <c r="Q22" s="193"/>
      <c r="R22" s="193"/>
      <c r="S22" s="193"/>
      <c r="T22" s="193"/>
      <c r="W22" s="148"/>
    </row>
    <row r="23" spans="1:23" ht="20.100000000000001" customHeight="1" thickBot="1" x14ac:dyDescent="0.2">
      <c r="A23" s="458" t="s">
        <v>904</v>
      </c>
      <c r="B23" s="458"/>
      <c r="C23" s="458"/>
      <c r="D23" s="482"/>
      <c r="H23" s="480"/>
      <c r="I23" s="480"/>
      <c r="M23" s="193"/>
      <c r="N23" s="193"/>
      <c r="O23" s="193"/>
      <c r="P23" s="193"/>
      <c r="Q23" s="193"/>
      <c r="R23" s="193"/>
      <c r="S23" s="193"/>
      <c r="W23" s="148"/>
    </row>
    <row r="24" spans="1:23" ht="20.100000000000001" customHeight="1" thickBot="1" x14ac:dyDescent="0.2">
      <c r="A24" s="458" t="s">
        <v>905</v>
      </c>
      <c r="B24" s="458"/>
      <c r="C24" s="458"/>
      <c r="D24" s="482"/>
      <c r="H24" s="480"/>
      <c r="I24" s="480"/>
      <c r="M24" s="9" t="s">
        <v>1241</v>
      </c>
      <c r="N24" s="483" t="s">
        <v>333</v>
      </c>
      <c r="O24" s="193"/>
      <c r="P24" s="193"/>
      <c r="Q24" s="193"/>
      <c r="R24" s="193"/>
      <c r="S24" s="484"/>
      <c r="U24" s="446" t="str">
        <f>IF(COUNTBLANK(M24)=0,"○","×")</f>
        <v>○</v>
      </c>
      <c r="W24" s="148"/>
    </row>
    <row r="25" spans="1:23" ht="20.100000000000001" customHeight="1" thickBot="1" x14ac:dyDescent="0.2">
      <c r="A25" s="458" t="s">
        <v>906</v>
      </c>
      <c r="B25" s="458"/>
      <c r="C25" s="458"/>
      <c r="D25" s="482"/>
      <c r="H25" s="480"/>
      <c r="I25" s="480"/>
      <c r="M25" s="9" t="s">
        <v>1241</v>
      </c>
      <c r="N25" s="483" t="s">
        <v>333</v>
      </c>
      <c r="O25" s="193"/>
      <c r="P25" s="193"/>
      <c r="Q25" s="193"/>
      <c r="R25" s="193"/>
      <c r="S25" s="484"/>
      <c r="U25" s="446" t="str">
        <f>IF(COUNTBLANK(M25)=0,"○","×")</f>
        <v>○</v>
      </c>
      <c r="W25" s="148"/>
    </row>
    <row r="26" spans="1:23" ht="20.100000000000001" customHeight="1" thickBot="1" x14ac:dyDescent="0.2">
      <c r="A26" s="458" t="s">
        <v>907</v>
      </c>
      <c r="B26" s="458"/>
      <c r="C26" s="458"/>
      <c r="D26" s="482"/>
      <c r="H26" s="480"/>
      <c r="I26" s="480"/>
      <c r="M26" s="9" t="s">
        <v>1241</v>
      </c>
      <c r="N26" s="483" t="s">
        <v>333</v>
      </c>
      <c r="O26" s="193"/>
      <c r="P26" s="193"/>
      <c r="Q26" s="193"/>
      <c r="R26" s="193"/>
      <c r="S26" s="484"/>
      <c r="U26" s="446" t="str">
        <f>IF(COUNTBLANK(M26)=0,"○","×")</f>
        <v>○</v>
      </c>
      <c r="W26" s="148"/>
    </row>
    <row r="27" spans="1:23" ht="20.100000000000001" customHeight="1" thickBot="1" x14ac:dyDescent="0.2">
      <c r="A27" s="458" t="s">
        <v>908</v>
      </c>
      <c r="B27" s="458"/>
      <c r="C27" s="458"/>
      <c r="D27" s="482"/>
      <c r="H27" s="480"/>
      <c r="I27" s="480"/>
      <c r="M27" s="1056" t="s">
        <v>1329</v>
      </c>
      <c r="N27" s="1057"/>
      <c r="O27" s="1057"/>
      <c r="P27" s="1057"/>
      <c r="Q27" s="1057"/>
      <c r="R27" s="1058"/>
      <c r="S27" s="484" t="s">
        <v>611</v>
      </c>
      <c r="W27" s="148"/>
    </row>
    <row r="28" spans="1:23" ht="20.100000000000001" customHeight="1" thickBot="1" x14ac:dyDescent="0.2">
      <c r="A28" s="458" t="s">
        <v>909</v>
      </c>
      <c r="B28" s="458"/>
      <c r="C28" s="458"/>
      <c r="D28" s="482"/>
      <c r="H28" s="480"/>
      <c r="I28" s="480"/>
      <c r="M28" s="1056" t="s">
        <v>1330</v>
      </c>
      <c r="N28" s="1057"/>
      <c r="O28" s="1057"/>
      <c r="P28" s="1057"/>
      <c r="Q28" s="1057"/>
      <c r="R28" s="1058"/>
      <c r="S28" s="484" t="s">
        <v>611</v>
      </c>
      <c r="W28" s="148"/>
    </row>
    <row r="29" spans="1:23" ht="20.100000000000001" customHeight="1" x14ac:dyDescent="0.15">
      <c r="A29" s="458"/>
      <c r="B29" s="458"/>
      <c r="C29" s="458"/>
      <c r="D29" s="482"/>
      <c r="H29" s="480"/>
      <c r="I29" s="480"/>
      <c r="P29" s="193"/>
      <c r="Q29" s="193"/>
      <c r="R29" s="485"/>
      <c r="S29" s="485"/>
      <c r="T29" s="482"/>
      <c r="W29" s="148"/>
    </row>
    <row r="30" spans="1:23" ht="20.100000000000001" customHeight="1" x14ac:dyDescent="0.15">
      <c r="A30" s="805" t="s">
        <v>612</v>
      </c>
      <c r="B30" s="805"/>
      <c r="C30" s="805"/>
      <c r="D30" s="805"/>
      <c r="E30" s="805"/>
      <c r="F30" s="805"/>
      <c r="G30" s="805"/>
      <c r="H30" s="805"/>
      <c r="I30" s="805"/>
      <c r="J30" s="805"/>
      <c r="K30" s="805"/>
      <c r="L30" s="805"/>
      <c r="M30" s="805"/>
      <c r="N30" s="805"/>
      <c r="O30" s="805"/>
      <c r="P30" s="805"/>
      <c r="Q30" s="805"/>
      <c r="R30" s="805"/>
      <c r="S30" s="805"/>
      <c r="T30" s="193"/>
      <c r="W30" s="148"/>
    </row>
    <row r="31" spans="1:23" ht="20.100000000000001" customHeight="1" thickBot="1" x14ac:dyDescent="0.2">
      <c r="A31" s="486" t="s">
        <v>613</v>
      </c>
      <c r="B31" s="479"/>
      <c r="C31" s="479"/>
      <c r="D31" s="479"/>
      <c r="E31" s="479"/>
      <c r="F31" s="479"/>
      <c r="G31" s="479"/>
      <c r="H31" s="193"/>
      <c r="I31" s="193"/>
      <c r="J31" s="193"/>
      <c r="K31" s="193"/>
      <c r="L31" s="193"/>
      <c r="M31" s="193"/>
      <c r="N31" s="193"/>
      <c r="O31" s="193"/>
      <c r="P31" s="193"/>
      <c r="Q31" s="193"/>
      <c r="R31" s="193"/>
      <c r="S31" s="193"/>
      <c r="T31" s="193"/>
      <c r="W31" s="148"/>
    </row>
    <row r="32" spans="1:23" ht="20.100000000000001" customHeight="1" thickBot="1" x14ac:dyDescent="0.2">
      <c r="A32" s="487" t="s">
        <v>614</v>
      </c>
      <c r="B32" s="483"/>
      <c r="C32" s="479"/>
      <c r="E32" s="9" t="s">
        <v>787</v>
      </c>
      <c r="F32" s="483" t="s">
        <v>615</v>
      </c>
      <c r="G32" s="479"/>
      <c r="H32" s="193"/>
      <c r="I32" s="193"/>
      <c r="J32" s="193"/>
      <c r="K32" s="193"/>
      <c r="L32" s="193"/>
      <c r="M32" s="193"/>
      <c r="N32" s="193"/>
      <c r="O32" s="193"/>
      <c r="P32" s="193"/>
      <c r="Q32" s="193"/>
      <c r="R32" s="193"/>
      <c r="S32" s="193"/>
      <c r="T32" s="193"/>
      <c r="U32" s="446" t="str">
        <f>IF(COUNTBLANK(E32)=0,"○","×")</f>
        <v>○</v>
      </c>
      <c r="W32" s="148"/>
    </row>
    <row r="33" spans="1:23" ht="20.100000000000001" customHeight="1" thickBot="1" x14ac:dyDescent="0.2">
      <c r="A33" s="487" t="s">
        <v>616</v>
      </c>
      <c r="B33" s="479"/>
      <c r="E33" s="9"/>
      <c r="F33" s="483" t="s">
        <v>617</v>
      </c>
      <c r="G33" s="479"/>
      <c r="H33" s="193"/>
      <c r="I33" s="193"/>
      <c r="J33" s="193"/>
      <c r="K33" s="193"/>
      <c r="L33" s="193"/>
      <c r="M33" s="193"/>
      <c r="N33" s="193"/>
      <c r="O33" s="193"/>
      <c r="P33" s="193"/>
      <c r="Q33" s="193"/>
      <c r="R33" s="193"/>
      <c r="S33" s="193"/>
      <c r="T33" s="193"/>
      <c r="W33" s="148"/>
    </row>
    <row r="34" spans="1:23" ht="20.100000000000001" customHeight="1" thickBot="1" x14ac:dyDescent="0.2">
      <c r="A34" s="488" t="s">
        <v>618</v>
      </c>
      <c r="B34" s="479"/>
      <c r="C34" s="479"/>
      <c r="D34" s="479"/>
      <c r="E34" s="479"/>
      <c r="F34" s="479"/>
      <c r="G34" s="1052"/>
      <c r="H34" s="1053"/>
      <c r="I34" s="1053"/>
      <c r="J34" s="1053"/>
      <c r="K34" s="1053"/>
      <c r="L34" s="1054"/>
      <c r="M34" s="193"/>
      <c r="N34" s="193"/>
      <c r="O34" s="193"/>
      <c r="P34" s="193"/>
      <c r="Q34" s="193"/>
      <c r="R34" s="193"/>
      <c r="S34" s="193"/>
      <c r="T34" s="193"/>
      <c r="W34" s="148"/>
    </row>
    <row r="35" spans="1:23" ht="20.100000000000001" customHeight="1" x14ac:dyDescent="0.15">
      <c r="A35" s="488"/>
      <c r="B35" s="479"/>
      <c r="C35" s="479"/>
      <c r="D35" s="479"/>
      <c r="E35" s="479"/>
      <c r="F35" s="479"/>
      <c r="G35" s="480"/>
      <c r="H35" s="480"/>
      <c r="I35" s="480"/>
      <c r="J35" s="480"/>
      <c r="K35" s="480"/>
      <c r="L35" s="480"/>
      <c r="M35" s="193"/>
      <c r="N35" s="193"/>
      <c r="O35" s="193"/>
      <c r="P35" s="193"/>
      <c r="Q35" s="193"/>
      <c r="R35" s="193"/>
      <c r="S35" s="193"/>
      <c r="T35" s="193"/>
      <c r="W35" s="148"/>
    </row>
    <row r="36" spans="1:23" ht="20.25" customHeight="1" thickBot="1" x14ac:dyDescent="0.2">
      <c r="A36" s="193"/>
      <c r="B36" s="193"/>
      <c r="D36" s="193"/>
      <c r="E36" s="193"/>
      <c r="F36" s="193"/>
      <c r="G36" s="193"/>
      <c r="H36" s="193"/>
      <c r="I36" s="193"/>
      <c r="J36" s="193"/>
      <c r="K36" s="193"/>
      <c r="L36" s="193"/>
      <c r="M36" s="193"/>
      <c r="N36" s="193"/>
      <c r="O36" s="193"/>
      <c r="P36" s="193"/>
      <c r="Q36" s="193"/>
      <c r="R36" s="193"/>
      <c r="S36" s="193"/>
      <c r="T36" s="193"/>
      <c r="W36" s="148"/>
    </row>
    <row r="37" spans="1:23" ht="24" customHeight="1" x14ac:dyDescent="0.15">
      <c r="A37" s="1043" t="s">
        <v>1393</v>
      </c>
      <c r="B37" s="1044"/>
      <c r="C37" s="1044"/>
      <c r="D37" s="1044"/>
      <c r="E37" s="1044"/>
      <c r="F37" s="1044"/>
      <c r="G37" s="1044"/>
      <c r="H37" s="1044"/>
      <c r="I37" s="1044"/>
      <c r="J37" s="1044"/>
      <c r="K37" s="1044"/>
      <c r="L37" s="1044"/>
      <c r="M37" s="1044"/>
      <c r="N37" s="1044"/>
      <c r="O37" s="1044"/>
      <c r="P37" s="1044"/>
      <c r="Q37" s="1044"/>
      <c r="R37" s="1044"/>
      <c r="S37" s="1045"/>
      <c r="T37" s="119"/>
      <c r="W37" s="148"/>
    </row>
    <row r="38" spans="1:23" ht="24" customHeight="1" x14ac:dyDescent="0.15">
      <c r="A38" s="1046"/>
      <c r="B38" s="1047"/>
      <c r="C38" s="1047"/>
      <c r="D38" s="1047"/>
      <c r="E38" s="1047"/>
      <c r="F38" s="1047"/>
      <c r="G38" s="1047"/>
      <c r="H38" s="1047"/>
      <c r="I38" s="1047"/>
      <c r="J38" s="1047"/>
      <c r="K38" s="1047"/>
      <c r="L38" s="1047"/>
      <c r="M38" s="1047"/>
      <c r="N38" s="1047"/>
      <c r="O38" s="1047"/>
      <c r="P38" s="1047"/>
      <c r="Q38" s="1047"/>
      <c r="R38" s="1047"/>
      <c r="S38" s="1048"/>
      <c r="T38" s="119"/>
      <c r="W38" s="148"/>
    </row>
    <row r="39" spans="1:23" ht="24" customHeight="1" x14ac:dyDescent="0.15">
      <c r="A39" s="1046"/>
      <c r="B39" s="1047"/>
      <c r="C39" s="1047"/>
      <c r="D39" s="1047"/>
      <c r="E39" s="1047"/>
      <c r="F39" s="1047"/>
      <c r="G39" s="1047"/>
      <c r="H39" s="1047"/>
      <c r="I39" s="1047"/>
      <c r="J39" s="1047"/>
      <c r="K39" s="1047"/>
      <c r="L39" s="1047"/>
      <c r="M39" s="1047"/>
      <c r="N39" s="1047"/>
      <c r="O39" s="1047"/>
      <c r="P39" s="1047"/>
      <c r="Q39" s="1047"/>
      <c r="R39" s="1047"/>
      <c r="S39" s="1048"/>
      <c r="T39" s="119"/>
      <c r="W39" s="148"/>
    </row>
    <row r="40" spans="1:23" ht="24" customHeight="1" x14ac:dyDescent="0.15">
      <c r="A40" s="1046"/>
      <c r="B40" s="1047"/>
      <c r="C40" s="1047"/>
      <c r="D40" s="1047"/>
      <c r="E40" s="1047"/>
      <c r="F40" s="1047"/>
      <c r="G40" s="1047"/>
      <c r="H40" s="1047"/>
      <c r="I40" s="1047"/>
      <c r="J40" s="1047"/>
      <c r="K40" s="1047"/>
      <c r="L40" s="1047"/>
      <c r="M40" s="1047"/>
      <c r="N40" s="1047"/>
      <c r="O40" s="1047"/>
      <c r="P40" s="1047"/>
      <c r="Q40" s="1047"/>
      <c r="R40" s="1047"/>
      <c r="S40" s="1048"/>
      <c r="T40" s="119"/>
      <c r="W40" s="148"/>
    </row>
    <row r="41" spans="1:23" ht="24" customHeight="1" x14ac:dyDescent="0.15">
      <c r="A41" s="1046"/>
      <c r="B41" s="1047"/>
      <c r="C41" s="1047"/>
      <c r="D41" s="1047"/>
      <c r="E41" s="1047"/>
      <c r="F41" s="1047"/>
      <c r="G41" s="1047"/>
      <c r="H41" s="1047"/>
      <c r="I41" s="1047"/>
      <c r="J41" s="1047"/>
      <c r="K41" s="1047"/>
      <c r="L41" s="1047"/>
      <c r="M41" s="1047"/>
      <c r="N41" s="1047"/>
      <c r="O41" s="1047"/>
      <c r="P41" s="1047"/>
      <c r="Q41" s="1047"/>
      <c r="R41" s="1047"/>
      <c r="S41" s="1048"/>
      <c r="T41" s="119"/>
      <c r="W41" s="148"/>
    </row>
    <row r="42" spans="1:23" ht="24" customHeight="1" x14ac:dyDescent="0.15">
      <c r="A42" s="1046"/>
      <c r="B42" s="1047"/>
      <c r="C42" s="1047"/>
      <c r="D42" s="1047"/>
      <c r="E42" s="1047"/>
      <c r="F42" s="1047"/>
      <c r="G42" s="1047"/>
      <c r="H42" s="1047"/>
      <c r="I42" s="1047"/>
      <c r="J42" s="1047"/>
      <c r="K42" s="1047"/>
      <c r="L42" s="1047"/>
      <c r="M42" s="1047"/>
      <c r="N42" s="1047"/>
      <c r="O42" s="1047"/>
      <c r="P42" s="1047"/>
      <c r="Q42" s="1047"/>
      <c r="R42" s="1047"/>
      <c r="S42" s="1048"/>
      <c r="T42" s="119"/>
      <c r="W42" s="148"/>
    </row>
    <row r="43" spans="1:23" ht="24" customHeight="1" x14ac:dyDescent="0.15">
      <c r="A43" s="1046"/>
      <c r="B43" s="1047"/>
      <c r="C43" s="1047"/>
      <c r="D43" s="1047"/>
      <c r="E43" s="1047"/>
      <c r="F43" s="1047"/>
      <c r="G43" s="1047"/>
      <c r="H43" s="1047"/>
      <c r="I43" s="1047"/>
      <c r="J43" s="1047"/>
      <c r="K43" s="1047"/>
      <c r="L43" s="1047"/>
      <c r="M43" s="1047"/>
      <c r="N43" s="1047"/>
      <c r="O43" s="1047"/>
      <c r="P43" s="1047"/>
      <c r="Q43" s="1047"/>
      <c r="R43" s="1047"/>
      <c r="S43" s="1048"/>
      <c r="T43" s="119"/>
      <c r="W43" s="148"/>
    </row>
    <row r="44" spans="1:23" ht="24" customHeight="1" x14ac:dyDescent="0.15">
      <c r="A44" s="1046"/>
      <c r="B44" s="1047"/>
      <c r="C44" s="1047"/>
      <c r="D44" s="1047"/>
      <c r="E44" s="1047"/>
      <c r="F44" s="1047"/>
      <c r="G44" s="1047"/>
      <c r="H44" s="1047"/>
      <c r="I44" s="1047"/>
      <c r="J44" s="1047"/>
      <c r="K44" s="1047"/>
      <c r="L44" s="1047"/>
      <c r="M44" s="1047"/>
      <c r="N44" s="1047"/>
      <c r="O44" s="1047"/>
      <c r="P44" s="1047"/>
      <c r="Q44" s="1047"/>
      <c r="R44" s="1047"/>
      <c r="S44" s="1048"/>
      <c r="T44" s="119"/>
      <c r="W44" s="148"/>
    </row>
    <row r="45" spans="1:23" ht="24" customHeight="1" x14ac:dyDescent="0.15">
      <c r="A45" s="1046"/>
      <c r="B45" s="1047"/>
      <c r="C45" s="1047"/>
      <c r="D45" s="1047"/>
      <c r="E45" s="1047"/>
      <c r="F45" s="1047"/>
      <c r="G45" s="1047"/>
      <c r="H45" s="1047"/>
      <c r="I45" s="1047"/>
      <c r="J45" s="1047"/>
      <c r="K45" s="1047"/>
      <c r="L45" s="1047"/>
      <c r="M45" s="1047"/>
      <c r="N45" s="1047"/>
      <c r="O45" s="1047"/>
      <c r="P45" s="1047"/>
      <c r="Q45" s="1047"/>
      <c r="R45" s="1047"/>
      <c r="S45" s="1048"/>
      <c r="T45" s="119"/>
      <c r="W45" s="148"/>
    </row>
    <row r="46" spans="1:23" ht="24" customHeight="1" x14ac:dyDescent="0.15">
      <c r="A46" s="1046"/>
      <c r="B46" s="1047"/>
      <c r="C46" s="1047"/>
      <c r="D46" s="1047"/>
      <c r="E46" s="1047"/>
      <c r="F46" s="1047"/>
      <c r="G46" s="1047"/>
      <c r="H46" s="1047"/>
      <c r="I46" s="1047"/>
      <c r="J46" s="1047"/>
      <c r="K46" s="1047"/>
      <c r="L46" s="1047"/>
      <c r="M46" s="1047"/>
      <c r="N46" s="1047"/>
      <c r="O46" s="1047"/>
      <c r="P46" s="1047"/>
      <c r="Q46" s="1047"/>
      <c r="R46" s="1047"/>
      <c r="S46" s="1048"/>
      <c r="T46" s="119"/>
      <c r="W46" s="148"/>
    </row>
    <row r="47" spans="1:23" ht="24" customHeight="1" x14ac:dyDescent="0.15">
      <c r="A47" s="1046"/>
      <c r="B47" s="1047"/>
      <c r="C47" s="1047"/>
      <c r="D47" s="1047"/>
      <c r="E47" s="1047"/>
      <c r="F47" s="1047"/>
      <c r="G47" s="1047"/>
      <c r="H47" s="1047"/>
      <c r="I47" s="1047"/>
      <c r="J47" s="1047"/>
      <c r="K47" s="1047"/>
      <c r="L47" s="1047"/>
      <c r="M47" s="1047"/>
      <c r="N47" s="1047"/>
      <c r="O47" s="1047"/>
      <c r="P47" s="1047"/>
      <c r="Q47" s="1047"/>
      <c r="R47" s="1047"/>
      <c r="S47" s="1048"/>
      <c r="T47" s="119"/>
      <c r="W47" s="148"/>
    </row>
    <row r="48" spans="1:23" ht="24" customHeight="1" x14ac:dyDescent="0.15">
      <c r="A48" s="1046"/>
      <c r="B48" s="1047"/>
      <c r="C48" s="1047"/>
      <c r="D48" s="1047"/>
      <c r="E48" s="1047"/>
      <c r="F48" s="1047"/>
      <c r="G48" s="1047"/>
      <c r="H48" s="1047"/>
      <c r="I48" s="1047"/>
      <c r="J48" s="1047"/>
      <c r="K48" s="1047"/>
      <c r="L48" s="1047"/>
      <c r="M48" s="1047"/>
      <c r="N48" s="1047"/>
      <c r="O48" s="1047"/>
      <c r="P48" s="1047"/>
      <c r="Q48" s="1047"/>
      <c r="R48" s="1047"/>
      <c r="S48" s="1048"/>
      <c r="T48" s="119"/>
      <c r="W48" s="148"/>
    </row>
    <row r="49" spans="1:23" ht="24" customHeight="1" x14ac:dyDescent="0.15">
      <c r="A49" s="1046"/>
      <c r="B49" s="1047"/>
      <c r="C49" s="1047"/>
      <c r="D49" s="1047"/>
      <c r="E49" s="1047"/>
      <c r="F49" s="1047"/>
      <c r="G49" s="1047"/>
      <c r="H49" s="1047"/>
      <c r="I49" s="1047"/>
      <c r="J49" s="1047"/>
      <c r="K49" s="1047"/>
      <c r="L49" s="1047"/>
      <c r="M49" s="1047"/>
      <c r="N49" s="1047"/>
      <c r="O49" s="1047"/>
      <c r="P49" s="1047"/>
      <c r="Q49" s="1047"/>
      <c r="R49" s="1047"/>
      <c r="S49" s="1048"/>
      <c r="T49" s="119"/>
      <c r="W49" s="148"/>
    </row>
    <row r="50" spans="1:23" ht="24" customHeight="1" x14ac:dyDescent="0.15">
      <c r="A50" s="1046"/>
      <c r="B50" s="1047"/>
      <c r="C50" s="1047"/>
      <c r="D50" s="1047"/>
      <c r="E50" s="1047"/>
      <c r="F50" s="1047"/>
      <c r="G50" s="1047"/>
      <c r="H50" s="1047"/>
      <c r="I50" s="1047"/>
      <c r="J50" s="1047"/>
      <c r="K50" s="1047"/>
      <c r="L50" s="1047"/>
      <c r="M50" s="1047"/>
      <c r="N50" s="1047"/>
      <c r="O50" s="1047"/>
      <c r="P50" s="1047"/>
      <c r="Q50" s="1047"/>
      <c r="R50" s="1047"/>
      <c r="S50" s="1048"/>
      <c r="T50" s="119"/>
      <c r="W50" s="148"/>
    </row>
    <row r="51" spans="1:23" ht="24" customHeight="1" thickBot="1" x14ac:dyDescent="0.2">
      <c r="A51" s="1049"/>
      <c r="B51" s="1050"/>
      <c r="C51" s="1050"/>
      <c r="D51" s="1050"/>
      <c r="E51" s="1050"/>
      <c r="F51" s="1050"/>
      <c r="G51" s="1050"/>
      <c r="H51" s="1050"/>
      <c r="I51" s="1050"/>
      <c r="J51" s="1050"/>
      <c r="K51" s="1050"/>
      <c r="L51" s="1050"/>
      <c r="M51" s="1050"/>
      <c r="N51" s="1050"/>
      <c r="O51" s="1050"/>
      <c r="P51" s="1050"/>
      <c r="Q51" s="1050"/>
      <c r="R51" s="1050"/>
      <c r="S51" s="1051"/>
      <c r="T51" s="119"/>
      <c r="W51" s="150"/>
    </row>
  </sheetData>
  <sheetProtection selectLockedCells="1"/>
  <mergeCells count="33">
    <mergeCell ref="N8:P8"/>
    <mergeCell ref="N9:P9"/>
    <mergeCell ref="Q9:S9"/>
    <mergeCell ref="N11:P11"/>
    <mergeCell ref="Q11:S11"/>
    <mergeCell ref="N10:P10"/>
    <mergeCell ref="Q10:S10"/>
    <mergeCell ref="A37:S51"/>
    <mergeCell ref="A1:S1"/>
    <mergeCell ref="A2:R2"/>
    <mergeCell ref="L4:S4"/>
    <mergeCell ref="A30:S30"/>
    <mergeCell ref="G34:L34"/>
    <mergeCell ref="L5:S5"/>
    <mergeCell ref="M28:R28"/>
    <mergeCell ref="N12:P12"/>
    <mergeCell ref="Q12:S12"/>
    <mergeCell ref="Q8:S8"/>
    <mergeCell ref="N13:P13"/>
    <mergeCell ref="Q13:S13"/>
    <mergeCell ref="M27:R27"/>
    <mergeCell ref="N15:P15"/>
    <mergeCell ref="Q15:S15"/>
    <mergeCell ref="N20:P20"/>
    <mergeCell ref="Q20:S20"/>
    <mergeCell ref="N16:P16"/>
    <mergeCell ref="Q16:S16"/>
    <mergeCell ref="N17:P17"/>
    <mergeCell ref="Q17:S17"/>
    <mergeCell ref="N18:P18"/>
    <mergeCell ref="Q18:S18"/>
    <mergeCell ref="N19:P19"/>
    <mergeCell ref="Q19:S19"/>
  </mergeCells>
  <phoneticPr fontId="72"/>
  <conditionalFormatting sqref="U24:U26">
    <cfRule type="cellIs" dxfId="33" priority="2" operator="equal">
      <formula>"未入力あり"</formula>
    </cfRule>
  </conditionalFormatting>
  <conditionalFormatting sqref="U32">
    <cfRule type="cellIs" dxfId="32" priority="1" operator="equal">
      <formula>"未入力あり"</formula>
    </cfRule>
  </conditionalFormatting>
  <conditionalFormatting sqref="U9:V13">
    <cfRule type="cellIs" dxfId="31" priority="5" operator="equal">
      <formula>"未入力あり"</formula>
    </cfRule>
  </conditionalFormatting>
  <conditionalFormatting sqref="U16:V20">
    <cfRule type="cellIs" dxfId="30" priority="3" operator="equal">
      <formula>"未入力あり"</formula>
    </cfRule>
  </conditionalFormatting>
  <dataValidations xWindow="1079" yWindow="358" count="6">
    <dataValidation allowBlank="1" showInputMessage="1" showErrorMessage="1" prompt="表紙の病院名を反映" sqref="L4:S4 L6:M8 N6:S7 L15:M15" xr:uid="{00000000-0002-0000-0700-000000000000}"/>
    <dataValidation type="list" allowBlank="1" showInputMessage="1" showErrorMessage="1" sqref="E33" xr:uid="{00000000-0002-0000-0700-000001000000}">
      <formula1>"ワード,エクセル,パワーポイント,その他"</formula1>
    </dataValidation>
    <dataValidation type="list" allowBlank="1" showInputMessage="1" showErrorMessage="1" sqref="E32" xr:uid="{00000000-0002-0000-0700-000002000000}">
      <formula1>"あり,なし"</formula1>
    </dataValidation>
    <dataValidation type="whole" operator="greaterThanOrEqual" allowBlank="1" showInputMessage="1" showErrorMessage="1" error="整数で入力" prompt="整数で入力" sqref="Q9:Q13 N9:N13 Q16:Q20 N16:N20" xr:uid="{00000000-0002-0000-0700-000003000000}">
      <formula1>0</formula1>
    </dataValidation>
    <dataValidation allowBlank="1" showErrorMessage="1" prompt="表紙の病院名を反映" sqref="L5:S5" xr:uid="{00000000-0002-0000-0700-000004000000}"/>
    <dataValidation type="list" allowBlank="1" showInputMessage="1" showErrorMessage="1" sqref="M24:M26" xr:uid="{00000000-0002-0000-0700-000005000000}">
      <formula1>"はい,いいえ"</formula1>
    </dataValidation>
  </dataValidations>
  <printOptions horizontalCentered="1"/>
  <pageMargins left="0.39370078740157483" right="0.39370078740157483" top="0.59055118110236227" bottom="0.59055118110236227" header="0.31496062992125984" footer="0.27559055118110237"/>
  <pageSetup paperSize="9" scale="59" orientation="portrait" r:id="rId1"/>
  <headerFooter scaleWithDoc="0"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22"/>
  <sheetViews>
    <sheetView view="pageBreakPreview" zoomScaleNormal="100" zoomScaleSheetLayoutView="100" workbookViewId="0">
      <selection activeCell="D13" sqref="D13"/>
    </sheetView>
  </sheetViews>
  <sheetFormatPr defaultColWidth="9" defaultRowHeight="13.5" x14ac:dyDescent="0.15"/>
  <cols>
    <col min="1" max="1" width="5.625" customWidth="1"/>
    <col min="2" max="2" width="28.625" customWidth="1"/>
    <col min="3" max="3" width="15.625" customWidth="1"/>
    <col min="4" max="4" width="40.625" customWidth="1"/>
    <col min="5" max="6" width="20.625" customWidth="1"/>
    <col min="7" max="7" width="1" customWidth="1"/>
    <col min="8" max="8" width="9.375" hidden="1" customWidth="1"/>
    <col min="9" max="9" width="1.5" customWidth="1"/>
    <col min="10" max="10" width="80.625" style="119" customWidth="1"/>
  </cols>
  <sheetData>
    <row r="1" spans="1:10" ht="20.100000000000001" customHeight="1" thickBot="1" x14ac:dyDescent="0.2">
      <c r="A1" s="1026" t="s">
        <v>619</v>
      </c>
      <c r="B1" s="1027"/>
      <c r="C1" s="1027"/>
      <c r="D1" s="1027"/>
      <c r="E1" s="1027"/>
      <c r="F1" s="1027"/>
      <c r="G1" s="118"/>
      <c r="H1" s="118"/>
    </row>
    <row r="2" spans="1:10" ht="24.95" customHeight="1" thickTop="1" thickBot="1" x14ac:dyDescent="0.2">
      <c r="A2" s="977" t="s">
        <v>945</v>
      </c>
      <c r="B2" s="977"/>
      <c r="C2" s="977"/>
      <c r="D2" s="977"/>
      <c r="E2" s="978"/>
      <c r="F2" s="116" t="str">
        <f>IF(COUNTIF(H7:H32,"×")=0,"入力済","未入力あり")</f>
        <v>入力済</v>
      </c>
      <c r="G2" s="118"/>
      <c r="H2" s="471"/>
    </row>
    <row r="3" spans="1:10" ht="5.0999999999999996" customHeight="1" thickTop="1" x14ac:dyDescent="0.15">
      <c r="G3" s="118"/>
      <c r="H3" s="471"/>
    </row>
    <row r="4" spans="1:10" ht="20.100000000000001" customHeight="1" x14ac:dyDescent="0.15">
      <c r="D4" s="120" t="s">
        <v>293</v>
      </c>
      <c r="E4" s="903" t="str">
        <f>表紙!E3</f>
        <v>大阪母子医療センター</v>
      </c>
      <c r="F4" s="905"/>
      <c r="G4" s="118"/>
      <c r="H4" s="471"/>
      <c r="J4" s="122" t="s">
        <v>186</v>
      </c>
    </row>
    <row r="5" spans="1:10" ht="20.100000000000001" customHeight="1" x14ac:dyDescent="0.15">
      <c r="D5" s="120" t="s">
        <v>1178</v>
      </c>
      <c r="E5" s="1064" t="s">
        <v>1179</v>
      </c>
      <c r="F5" s="1064"/>
      <c r="G5" s="118"/>
      <c r="H5" s="471"/>
      <c r="J5" s="36"/>
    </row>
    <row r="6" spans="1:10" ht="7.5" customHeight="1" thickBot="1" x14ac:dyDescent="0.2">
      <c r="D6" s="120"/>
      <c r="E6" s="119"/>
      <c r="F6" s="119"/>
      <c r="G6" s="118"/>
      <c r="H6" s="471"/>
      <c r="J6" s="148"/>
    </row>
    <row r="7" spans="1:10" ht="20.100000000000001" customHeight="1" thickBot="1" x14ac:dyDescent="0.2">
      <c r="E7" s="120" t="s">
        <v>620</v>
      </c>
      <c r="F7" s="14">
        <v>18</v>
      </c>
      <c r="G7" s="118"/>
      <c r="H7" s="446" t="str">
        <f>IF(COUNTBLANK(F7)=0,"○","×")</f>
        <v>○</v>
      </c>
      <c r="J7" s="148"/>
    </row>
    <row r="8" spans="1:10" ht="50.1" customHeight="1" thickBot="1" x14ac:dyDescent="0.2">
      <c r="A8" s="805" t="s">
        <v>621</v>
      </c>
      <c r="B8" s="805"/>
      <c r="C8" s="805"/>
      <c r="D8" s="805"/>
      <c r="E8" s="805"/>
      <c r="F8" s="805"/>
      <c r="G8" s="118"/>
      <c r="H8" s="118"/>
      <c r="J8" s="148"/>
    </row>
    <row r="9" spans="1:10" ht="30" customHeight="1" thickBot="1" x14ac:dyDescent="0.2">
      <c r="A9" s="1065" t="s">
        <v>622</v>
      </c>
      <c r="B9" s="1066"/>
      <c r="C9" s="1070" t="s">
        <v>1363</v>
      </c>
      <c r="D9" s="1071"/>
      <c r="E9" s="1072"/>
      <c r="F9" s="1073"/>
      <c r="G9" s="118"/>
      <c r="H9" s="446" t="str">
        <f>IF(COUNTBLANK(C9)=0,"○","×")</f>
        <v>○</v>
      </c>
      <c r="J9" s="148"/>
    </row>
    <row r="10" spans="1:10" ht="30" customHeight="1" x14ac:dyDescent="0.15">
      <c r="A10" s="1066" t="s">
        <v>623</v>
      </c>
      <c r="B10" s="1069"/>
      <c r="C10" s="489" t="s">
        <v>624</v>
      </c>
      <c r="D10" s="489" t="s">
        <v>625</v>
      </c>
      <c r="E10" s="1067" t="s">
        <v>626</v>
      </c>
      <c r="F10" s="1068"/>
      <c r="G10" s="118"/>
      <c r="H10" s="118"/>
      <c r="J10" s="148"/>
    </row>
    <row r="11" spans="1:10" ht="30" customHeight="1" thickBot="1" x14ac:dyDescent="0.2">
      <c r="A11" s="490" t="s">
        <v>627</v>
      </c>
      <c r="B11" s="491" t="s">
        <v>628</v>
      </c>
      <c r="C11" s="491" t="s">
        <v>1087</v>
      </c>
      <c r="D11" s="491" t="s">
        <v>629</v>
      </c>
      <c r="E11" s="1062" t="s">
        <v>630</v>
      </c>
      <c r="F11" s="1063"/>
      <c r="G11" s="118"/>
      <c r="H11" s="118"/>
      <c r="J11" s="148"/>
    </row>
    <row r="12" spans="1:10" ht="32.1" customHeight="1" thickBot="1" x14ac:dyDescent="0.2">
      <c r="A12" s="492">
        <v>1</v>
      </c>
      <c r="B12" s="2" t="s">
        <v>1222</v>
      </c>
      <c r="C12" s="5" t="s">
        <v>1223</v>
      </c>
      <c r="D12" s="2" t="s">
        <v>1368</v>
      </c>
      <c r="E12" s="774" t="s">
        <v>1374</v>
      </c>
      <c r="F12" s="775"/>
      <c r="G12" s="118"/>
      <c r="H12" s="493" t="str">
        <f>IF(AND(B12&lt;&gt;"",C12&lt;&gt;"",D12&lt;&gt;"",E12&lt;&gt;""),"○","×")</f>
        <v>○</v>
      </c>
      <c r="J12" s="148"/>
    </row>
    <row r="13" spans="1:10" ht="32.1" customHeight="1" thickBot="1" x14ac:dyDescent="0.2">
      <c r="A13" s="492">
        <v>2</v>
      </c>
      <c r="B13" s="2" t="s">
        <v>1225</v>
      </c>
      <c r="C13" s="5" t="s">
        <v>1223</v>
      </c>
      <c r="D13" s="2" t="s">
        <v>1369</v>
      </c>
      <c r="E13" s="774" t="s">
        <v>1375</v>
      </c>
      <c r="F13" s="775"/>
      <c r="G13" s="118"/>
      <c r="H13" s="118"/>
      <c r="J13" s="148"/>
    </row>
    <row r="14" spans="1:10" ht="32.1" customHeight="1" thickBot="1" x14ac:dyDescent="0.2">
      <c r="A14" s="492">
        <v>3</v>
      </c>
      <c r="B14" s="2" t="s">
        <v>1231</v>
      </c>
      <c r="C14" s="5" t="s">
        <v>1223</v>
      </c>
      <c r="D14" s="2" t="s">
        <v>1370</v>
      </c>
      <c r="E14" s="774"/>
      <c r="F14" s="775"/>
      <c r="G14" s="118"/>
      <c r="H14" s="118"/>
      <c r="J14" s="148"/>
    </row>
    <row r="15" spans="1:10" ht="32.1" customHeight="1" thickBot="1" x14ac:dyDescent="0.2">
      <c r="A15" s="492">
        <v>4</v>
      </c>
      <c r="B15" s="2" t="s">
        <v>1364</v>
      </c>
      <c r="C15" s="5" t="s">
        <v>1223</v>
      </c>
      <c r="D15" s="2" t="s">
        <v>1371</v>
      </c>
      <c r="E15" s="774"/>
      <c r="F15" s="775"/>
      <c r="G15" s="118"/>
      <c r="H15" s="118"/>
      <c r="J15" s="148"/>
    </row>
    <row r="16" spans="1:10" ht="32.1" customHeight="1" thickBot="1" x14ac:dyDescent="0.2">
      <c r="A16" s="492">
        <v>5</v>
      </c>
      <c r="B16" s="2" t="s">
        <v>1365</v>
      </c>
      <c r="C16" s="5" t="s">
        <v>1223</v>
      </c>
      <c r="D16" s="2" t="s">
        <v>1372</v>
      </c>
      <c r="E16" s="774"/>
      <c r="F16" s="775"/>
      <c r="G16" s="118"/>
      <c r="H16" s="118"/>
      <c r="J16" s="148"/>
    </row>
    <row r="17" spans="1:10" ht="32.1" customHeight="1" thickBot="1" x14ac:dyDescent="0.2">
      <c r="A17" s="492">
        <v>6</v>
      </c>
      <c r="B17" s="2" t="s">
        <v>82</v>
      </c>
      <c r="C17" s="5" t="s">
        <v>1223</v>
      </c>
      <c r="D17" s="2" t="s">
        <v>1371</v>
      </c>
      <c r="E17" s="774"/>
      <c r="F17" s="775"/>
      <c r="G17" s="118"/>
      <c r="H17" s="118"/>
      <c r="J17" s="148"/>
    </row>
    <row r="18" spans="1:10" ht="32.1" customHeight="1" thickBot="1" x14ac:dyDescent="0.2">
      <c r="A18" s="492">
        <v>7</v>
      </c>
      <c r="B18" s="2" t="s">
        <v>1366</v>
      </c>
      <c r="C18" s="5" t="s">
        <v>1223</v>
      </c>
      <c r="D18" s="2" t="s">
        <v>1371</v>
      </c>
      <c r="E18" s="774"/>
      <c r="F18" s="775"/>
      <c r="G18" s="118"/>
      <c r="H18" s="118"/>
      <c r="J18" s="148"/>
    </row>
    <row r="19" spans="1:10" ht="32.1" customHeight="1" thickBot="1" x14ac:dyDescent="0.2">
      <c r="A19" s="492">
        <v>8</v>
      </c>
      <c r="B19" s="2" t="s">
        <v>1367</v>
      </c>
      <c r="C19" s="5" t="s">
        <v>1223</v>
      </c>
      <c r="D19" s="2" t="s">
        <v>1373</v>
      </c>
      <c r="E19" s="774"/>
      <c r="F19" s="775"/>
      <c r="G19" s="118"/>
      <c r="H19" s="118"/>
      <c r="J19" s="148"/>
    </row>
    <row r="20" spans="1:10" ht="32.1" customHeight="1" thickBot="1" x14ac:dyDescent="0.2">
      <c r="A20" s="492">
        <v>9</v>
      </c>
      <c r="B20" s="2"/>
      <c r="C20" s="5"/>
      <c r="D20" s="2"/>
      <c r="E20" s="1060"/>
      <c r="F20" s="1061"/>
      <c r="G20" s="118"/>
      <c r="H20" s="118"/>
      <c r="J20" s="148"/>
    </row>
    <row r="21" spans="1:10" ht="32.1" customHeight="1" thickBot="1" x14ac:dyDescent="0.2">
      <c r="A21" s="492">
        <v>10</v>
      </c>
      <c r="B21" s="2"/>
      <c r="C21" s="5"/>
      <c r="D21" s="2"/>
      <c r="E21" s="1060"/>
      <c r="F21" s="1061"/>
      <c r="G21" s="118"/>
      <c r="H21" s="118"/>
      <c r="J21" s="150"/>
    </row>
    <row r="22" spans="1:10" ht="14.25" x14ac:dyDescent="0.15">
      <c r="A22" s="494"/>
      <c r="I22" s="202" t="s">
        <v>184</v>
      </c>
    </row>
  </sheetData>
  <sheetProtection selectLockedCells="1"/>
  <protectedRanges>
    <protectedRange sqref="F7 C9 B12:F21" name="範囲1"/>
  </protectedRanges>
  <mergeCells count="12">
    <mergeCell ref="E21:F21"/>
    <mergeCell ref="E11:F11"/>
    <mergeCell ref="E20:F20"/>
    <mergeCell ref="A1:F1"/>
    <mergeCell ref="E5:F5"/>
    <mergeCell ref="A2:E2"/>
    <mergeCell ref="A9:B9"/>
    <mergeCell ref="A8:F8"/>
    <mergeCell ref="E4:F4"/>
    <mergeCell ref="E10:F10"/>
    <mergeCell ref="A10:B10"/>
    <mergeCell ref="C9:F9"/>
  </mergeCells>
  <phoneticPr fontId="6"/>
  <conditionalFormatting sqref="H7">
    <cfRule type="cellIs" dxfId="29" priority="2" operator="equal">
      <formula>"未入力あり"</formula>
    </cfRule>
  </conditionalFormatting>
  <conditionalFormatting sqref="H9">
    <cfRule type="cellIs" dxfId="28" priority="1" operator="equal">
      <formula>"未入力あり"</formula>
    </cfRule>
  </conditionalFormatting>
  <dataValidations xWindow="671" yWindow="216" count="5">
    <dataValidation type="list" allowBlank="1" showInputMessage="1" showErrorMessage="1" sqref="C12:C21" xr:uid="{00000000-0002-0000-0800-000000000000}">
      <formula1>"常勤,非常勤"</formula1>
    </dataValidation>
    <dataValidation allowBlank="1" showErrorMessage="1" prompt="表紙の病院名をコピー" sqref="E6:F6" xr:uid="{00000000-0002-0000-0800-000001000000}"/>
    <dataValidation type="whole" imeMode="disabled" operator="greaterThanOrEqual" allowBlank="1" showInputMessage="1" showErrorMessage="1" error="整数で入力してください" prompt="整数で入力" sqref="F7" xr:uid="{00000000-0002-0000-0800-000002000000}">
      <formula1>0</formula1>
    </dataValidation>
    <dataValidation allowBlank="1" showInputMessage="1" showErrorMessage="1" prompt="表紙の病院名を反映" sqref="E4:F4" xr:uid="{00000000-0002-0000-0800-000003000000}"/>
    <dataValidation allowBlank="1" showErrorMessage="1" prompt="表紙の病院名を反映" sqref="E5" xr:uid="{00000000-0002-0000-0800-000004000000}"/>
  </dataValidations>
  <printOptions horizontalCentered="1"/>
  <pageMargins left="0.39370078740157483" right="0.39370078740157483" top="0.59055118110236227" bottom="0.59055118110236227" header="0.31496062992125984" footer="0.27559055118110237"/>
  <pageSetup paperSize="9" scale="73" orientation="portrait" r:id="rId1"/>
  <headerFooter scaleWithDoc="0"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pageSetUpPr fitToPage="1"/>
  </sheetPr>
  <dimension ref="A1:AA20"/>
  <sheetViews>
    <sheetView view="pageBreakPreview" zoomScaleNormal="100" zoomScaleSheetLayoutView="100" workbookViewId="0">
      <selection activeCell="E11" sqref="E11:W11"/>
    </sheetView>
  </sheetViews>
  <sheetFormatPr defaultColWidth="9" defaultRowHeight="13.5" x14ac:dyDescent="0.15"/>
  <cols>
    <col min="1" max="1" width="3.625" customWidth="1"/>
    <col min="2" max="2" width="28.625" customWidth="1"/>
    <col min="3" max="4" width="10.625" customWidth="1"/>
    <col min="5" max="22" width="4.625" customWidth="1"/>
    <col min="23" max="23" width="9.25" customWidth="1"/>
    <col min="24" max="24" width="1" customWidth="1"/>
    <col min="25" max="25" width="7.375" hidden="1" customWidth="1"/>
    <col min="26" max="26" width="2.25" customWidth="1"/>
    <col min="27" max="27" width="80.625" style="119" customWidth="1"/>
  </cols>
  <sheetData>
    <row r="1" spans="1:27" ht="20.100000000000001" customHeight="1" thickBot="1" x14ac:dyDescent="0.2">
      <c r="A1" s="1026" t="s">
        <v>631</v>
      </c>
      <c r="B1" s="1026"/>
      <c r="C1" s="1026"/>
      <c r="D1" s="1026"/>
      <c r="E1" s="1026"/>
      <c r="F1" s="1026"/>
      <c r="G1" s="1026"/>
      <c r="H1" s="1026"/>
      <c r="I1" s="1026"/>
      <c r="J1" s="1026"/>
      <c r="K1" s="1026"/>
      <c r="L1" s="1026"/>
      <c r="M1" s="1026"/>
      <c r="N1" s="1026"/>
      <c r="O1" s="1026"/>
      <c r="P1" s="1026"/>
      <c r="Q1" s="1026"/>
      <c r="R1" s="1026"/>
      <c r="S1" s="1026"/>
      <c r="T1" s="1026"/>
      <c r="U1" s="1026"/>
      <c r="V1" s="1026"/>
      <c r="W1" s="1026"/>
    </row>
    <row r="2" spans="1:27" ht="24.95" customHeight="1" thickTop="1" thickBot="1" x14ac:dyDescent="0.2">
      <c r="A2" s="1112" t="s">
        <v>946</v>
      </c>
      <c r="B2" s="1112"/>
      <c r="C2" s="1112"/>
      <c r="D2" s="1112"/>
      <c r="E2" s="1112"/>
      <c r="F2" s="1112"/>
      <c r="G2" s="1112"/>
      <c r="H2" s="1112"/>
      <c r="I2" s="1112"/>
      <c r="J2" s="1112"/>
      <c r="K2" s="1112"/>
      <c r="L2" s="1112"/>
      <c r="M2" s="1112"/>
      <c r="N2" s="1112"/>
      <c r="O2" s="1112"/>
      <c r="P2" s="1112"/>
      <c r="Q2" s="1112"/>
      <c r="R2" s="1112"/>
      <c r="S2" s="1112"/>
      <c r="T2" s="1112"/>
      <c r="U2" s="1112"/>
      <c r="V2" s="1113"/>
      <c r="W2" s="116" t="str">
        <f>IF(COUNTIF(Y7:Y32,"×")=0,"入力済","未入力あり")</f>
        <v>入力済</v>
      </c>
      <c r="Y2" s="495"/>
    </row>
    <row r="3" spans="1:27" ht="5.0999999999999996" customHeight="1" thickTop="1" x14ac:dyDescent="0.15">
      <c r="A3" s="496"/>
      <c r="B3" s="496"/>
      <c r="C3" s="496"/>
      <c r="D3" s="496"/>
      <c r="E3" s="496"/>
      <c r="F3" s="496"/>
      <c r="G3" s="496"/>
      <c r="H3" s="496"/>
      <c r="I3" s="496"/>
      <c r="J3" s="496"/>
      <c r="K3" s="496"/>
      <c r="L3" s="496"/>
      <c r="M3" s="496"/>
      <c r="N3" s="496"/>
      <c r="O3" s="496"/>
      <c r="P3" s="496"/>
      <c r="Q3" s="496"/>
      <c r="R3" s="496"/>
      <c r="S3" s="496"/>
      <c r="T3" s="496"/>
      <c r="U3" s="496"/>
      <c r="V3" s="496"/>
      <c r="W3" s="496"/>
      <c r="Y3" s="495"/>
    </row>
    <row r="4" spans="1:27" ht="20.100000000000001" customHeight="1" x14ac:dyDescent="0.15">
      <c r="A4" s="496"/>
      <c r="B4" s="496"/>
      <c r="C4" s="496"/>
      <c r="D4" s="496"/>
      <c r="E4" s="496"/>
      <c r="F4" s="496"/>
      <c r="G4" s="496"/>
      <c r="H4" s="496"/>
      <c r="I4" s="496"/>
      <c r="J4" s="496"/>
      <c r="K4" s="496"/>
      <c r="L4" s="496"/>
      <c r="M4" s="496"/>
      <c r="N4" s="497" t="s">
        <v>632</v>
      </c>
      <c r="O4" s="1114" t="str">
        <f>表紙!E3</f>
        <v>大阪母子医療センター</v>
      </c>
      <c r="P4" s="1115"/>
      <c r="Q4" s="1115"/>
      <c r="R4" s="1115"/>
      <c r="S4" s="1115"/>
      <c r="T4" s="1115"/>
      <c r="U4" s="1115"/>
      <c r="V4" s="1115"/>
      <c r="W4" s="1116"/>
      <c r="Y4" s="495"/>
      <c r="AA4" s="122" t="s">
        <v>186</v>
      </c>
    </row>
    <row r="5" spans="1:27" ht="15" customHeight="1" x14ac:dyDescent="0.15">
      <c r="A5" s="496"/>
      <c r="B5" s="496"/>
      <c r="C5" s="496"/>
      <c r="D5" s="496"/>
      <c r="E5" s="496"/>
      <c r="F5" s="496"/>
      <c r="G5" s="496"/>
      <c r="H5" s="496"/>
      <c r="I5" s="496"/>
      <c r="J5" s="496"/>
      <c r="K5" s="496"/>
      <c r="L5" s="496"/>
      <c r="M5" s="496"/>
      <c r="N5" s="120" t="s">
        <v>1178</v>
      </c>
      <c r="O5" s="762" t="s">
        <v>1180</v>
      </c>
      <c r="P5" s="499"/>
      <c r="Q5" s="165"/>
      <c r="R5" s="165"/>
      <c r="S5" s="165"/>
      <c r="T5" s="500"/>
      <c r="U5" s="500"/>
      <c r="V5" s="500"/>
      <c r="W5" s="500"/>
      <c r="Y5" s="495"/>
      <c r="AA5" s="148"/>
    </row>
    <row r="6" spans="1:27" ht="5.0999999999999996" customHeight="1" thickBot="1" x14ac:dyDescent="0.2">
      <c r="A6" s="496"/>
      <c r="B6" s="496"/>
      <c r="C6" s="496"/>
      <c r="D6" s="496"/>
      <c r="E6" s="497"/>
      <c r="F6" s="497"/>
      <c r="G6" s="497"/>
      <c r="H6" s="497"/>
      <c r="I6" s="497"/>
      <c r="J6" s="497"/>
      <c r="K6" s="497"/>
      <c r="L6" s="497"/>
      <c r="M6" s="501"/>
      <c r="N6" s="501"/>
      <c r="O6" s="501"/>
      <c r="P6" s="501"/>
      <c r="Q6" s="501"/>
      <c r="R6" s="501"/>
      <c r="S6" s="501"/>
      <c r="T6" s="501"/>
      <c r="U6" s="501"/>
      <c r="V6" s="496"/>
      <c r="W6" s="496"/>
      <c r="Y6" s="495"/>
      <c r="AA6" s="148"/>
    </row>
    <row r="7" spans="1:27" ht="24" customHeight="1" thickBot="1" x14ac:dyDescent="0.2">
      <c r="A7" s="502">
        <v>1</v>
      </c>
      <c r="B7" s="503" t="s">
        <v>633</v>
      </c>
      <c r="C7" s="504"/>
      <c r="D7" s="505"/>
      <c r="E7" s="505"/>
      <c r="F7" s="505"/>
      <c r="G7" s="505"/>
      <c r="H7" s="505"/>
      <c r="I7" s="506"/>
      <c r="J7" s="505"/>
      <c r="K7" s="505"/>
      <c r="L7" s="505"/>
      <c r="M7" s="505"/>
      <c r="N7" s="505"/>
      <c r="O7" s="505"/>
      <c r="P7" s="505"/>
      <c r="Q7" s="505"/>
      <c r="R7" s="505"/>
      <c r="S7" s="505"/>
      <c r="T7" s="505"/>
      <c r="U7" s="505"/>
      <c r="V7" s="505"/>
      <c r="W7" s="16" t="s">
        <v>1241</v>
      </c>
      <c r="Y7" s="446" t="str">
        <f>IF(COUNTBLANK(W7)=0,"○","×")</f>
        <v>○</v>
      </c>
      <c r="AA7" s="148"/>
    </row>
    <row r="8" spans="1:27" ht="24" customHeight="1" thickBot="1" x14ac:dyDescent="0.2">
      <c r="A8" s="502">
        <v>2</v>
      </c>
      <c r="B8" s="1074" t="s">
        <v>634</v>
      </c>
      <c r="C8" s="1075"/>
      <c r="D8" s="1081" t="s">
        <v>1327</v>
      </c>
      <c r="E8" s="1082"/>
      <c r="F8" s="1082"/>
      <c r="G8" s="1082"/>
      <c r="H8" s="1082"/>
      <c r="I8" s="1082"/>
      <c r="J8" s="1082"/>
      <c r="K8" s="1082"/>
      <c r="L8" s="1082"/>
      <c r="M8" s="1082"/>
      <c r="N8" s="1082"/>
      <c r="O8" s="1082"/>
      <c r="P8" s="1082"/>
      <c r="Q8" s="1082"/>
      <c r="R8" s="1082"/>
      <c r="S8" s="1082"/>
      <c r="T8" s="1082"/>
      <c r="U8" s="1082"/>
      <c r="V8" s="1082"/>
      <c r="W8" s="1083"/>
      <c r="Y8" s="507" t="str">
        <f>IF(AND($W$7="はい",D8=""),"×","○")</f>
        <v>○</v>
      </c>
      <c r="AA8" s="148"/>
    </row>
    <row r="9" spans="1:27" ht="24" customHeight="1" thickBot="1" x14ac:dyDescent="0.2">
      <c r="A9" s="502">
        <v>3</v>
      </c>
      <c r="B9" s="1110" t="s">
        <v>635</v>
      </c>
      <c r="C9" s="1111"/>
      <c r="D9" s="1081" t="s">
        <v>1327</v>
      </c>
      <c r="E9" s="1082"/>
      <c r="F9" s="1082"/>
      <c r="G9" s="1082"/>
      <c r="H9" s="1082"/>
      <c r="I9" s="1082"/>
      <c r="J9" s="1082"/>
      <c r="K9" s="1082"/>
      <c r="L9" s="1082"/>
      <c r="M9" s="1082"/>
      <c r="N9" s="1082"/>
      <c r="O9" s="1082"/>
      <c r="P9" s="1082"/>
      <c r="Q9" s="1082"/>
      <c r="R9" s="1082"/>
      <c r="S9" s="1082"/>
      <c r="T9" s="1082"/>
      <c r="U9" s="1082"/>
      <c r="V9" s="1082"/>
      <c r="W9" s="1083"/>
      <c r="Y9" s="507" t="str">
        <f>IF(AND($W$7="はい",D9=""),"×","○")</f>
        <v>○</v>
      </c>
      <c r="AA9" s="148"/>
    </row>
    <row r="10" spans="1:27" ht="54" customHeight="1" thickBot="1" x14ac:dyDescent="0.2">
      <c r="A10" s="502">
        <v>4</v>
      </c>
      <c r="B10" s="1074" t="s">
        <v>636</v>
      </c>
      <c r="C10" s="1075"/>
      <c r="D10" s="1076" t="s">
        <v>1328</v>
      </c>
      <c r="E10" s="1077"/>
      <c r="F10" s="1077"/>
      <c r="G10" s="1077"/>
      <c r="H10" s="1077"/>
      <c r="I10" s="1077"/>
      <c r="J10" s="1077"/>
      <c r="K10" s="1077"/>
      <c r="L10" s="1077"/>
      <c r="M10" s="1077"/>
      <c r="N10" s="1077"/>
      <c r="O10" s="1077"/>
      <c r="P10" s="1077"/>
      <c r="Q10" s="1077"/>
      <c r="R10" s="1077"/>
      <c r="S10" s="1077"/>
      <c r="T10" s="1077"/>
      <c r="U10" s="1077"/>
      <c r="V10" s="1077"/>
      <c r="W10" s="1078"/>
      <c r="Y10" s="507" t="str">
        <f>IF(AND($W$7="はい",D10=""),"×","○")</f>
        <v>○</v>
      </c>
      <c r="AA10" s="148"/>
    </row>
    <row r="11" spans="1:27" ht="24" customHeight="1" thickBot="1" x14ac:dyDescent="0.2">
      <c r="A11" s="1090">
        <v>5</v>
      </c>
      <c r="B11" s="1092" t="s">
        <v>637</v>
      </c>
      <c r="C11" s="1093"/>
      <c r="D11" s="508" t="s">
        <v>584</v>
      </c>
      <c r="E11" s="1087" t="s">
        <v>1362</v>
      </c>
      <c r="F11" s="1088"/>
      <c r="G11" s="1088"/>
      <c r="H11" s="1088"/>
      <c r="I11" s="1088"/>
      <c r="J11" s="1088"/>
      <c r="K11" s="1088"/>
      <c r="L11" s="1088"/>
      <c r="M11" s="1088"/>
      <c r="N11" s="1088"/>
      <c r="O11" s="1088"/>
      <c r="P11" s="1088"/>
      <c r="Q11" s="1088"/>
      <c r="R11" s="1088"/>
      <c r="S11" s="1088"/>
      <c r="T11" s="1088"/>
      <c r="U11" s="1088"/>
      <c r="V11" s="1088"/>
      <c r="W11" s="1089"/>
      <c r="Y11" s="507" t="str">
        <f>IF(AND($W$7="はい",E11=""),"×","○")</f>
        <v>○</v>
      </c>
      <c r="AA11" s="148"/>
    </row>
    <row r="12" spans="1:27" ht="24" customHeight="1" thickBot="1" x14ac:dyDescent="0.2">
      <c r="A12" s="1091"/>
      <c r="B12" s="1094"/>
      <c r="C12" s="1095"/>
      <c r="D12" s="509" t="s">
        <v>585</v>
      </c>
      <c r="E12" s="1084" t="s">
        <v>1362</v>
      </c>
      <c r="F12" s="1085"/>
      <c r="G12" s="1085"/>
      <c r="H12" s="1085"/>
      <c r="I12" s="1085"/>
      <c r="J12" s="1085"/>
      <c r="K12" s="1085"/>
      <c r="L12" s="1085"/>
      <c r="M12" s="1085"/>
      <c r="N12" s="1085"/>
      <c r="O12" s="1085"/>
      <c r="P12" s="1085"/>
      <c r="Q12" s="1085"/>
      <c r="R12" s="1085"/>
      <c r="S12" s="1085"/>
      <c r="T12" s="1085"/>
      <c r="U12" s="1085"/>
      <c r="V12" s="1085"/>
      <c r="W12" s="1086"/>
      <c r="Y12" s="507" t="str">
        <f>IF(AND($W$7="はい",E12=""),"×","○")</f>
        <v>○</v>
      </c>
      <c r="AA12" s="148"/>
    </row>
    <row r="13" spans="1:27" ht="24" customHeight="1" thickBot="1" x14ac:dyDescent="0.2">
      <c r="A13" s="502">
        <v>6</v>
      </c>
      <c r="B13" s="510" t="s">
        <v>638</v>
      </c>
      <c r="C13" s="511"/>
      <c r="D13" s="511"/>
      <c r="E13" s="512"/>
      <c r="F13" s="512"/>
      <c r="G13" s="512"/>
      <c r="H13" s="512"/>
      <c r="I13" s="512"/>
      <c r="J13" s="512"/>
      <c r="K13" s="512"/>
      <c r="L13" s="512"/>
      <c r="M13" s="512"/>
      <c r="N13" s="512"/>
      <c r="O13" s="512"/>
      <c r="P13" s="512"/>
      <c r="Q13" s="512"/>
      <c r="R13" s="512"/>
      <c r="S13" s="512"/>
      <c r="T13" s="512"/>
      <c r="U13" s="512"/>
      <c r="V13" s="512"/>
      <c r="W13" s="46" t="s">
        <v>1240</v>
      </c>
      <c r="Y13" s="507" t="str">
        <f>IF(AND($W$7="はい",W13=""),"×","○")</f>
        <v>○</v>
      </c>
      <c r="AA13" s="148"/>
    </row>
    <row r="14" spans="1:27" ht="24" customHeight="1" thickBot="1" x14ac:dyDescent="0.2">
      <c r="A14" s="1096">
        <v>7</v>
      </c>
      <c r="B14" s="1117" t="s">
        <v>639</v>
      </c>
      <c r="C14" s="1118"/>
      <c r="D14" s="1119"/>
      <c r="E14" s="1119"/>
      <c r="F14" s="1119"/>
      <c r="G14" s="1119"/>
      <c r="H14" s="1119"/>
      <c r="I14" s="1119"/>
      <c r="J14" s="1119"/>
      <c r="K14" s="1119"/>
      <c r="L14" s="1119"/>
      <c r="M14" s="1119"/>
      <c r="N14" s="1119"/>
      <c r="O14" s="1119"/>
      <c r="P14" s="1119"/>
      <c r="Q14" s="1119"/>
      <c r="R14" s="1119"/>
      <c r="S14" s="1119"/>
      <c r="T14" s="1119"/>
      <c r="U14" s="1119"/>
      <c r="V14" s="1119"/>
      <c r="W14" s="16" t="s">
        <v>1241</v>
      </c>
      <c r="Y14" s="507" t="str">
        <f>IF(AND($W$7="はい",W14=""),"×","○")</f>
        <v>○</v>
      </c>
      <c r="AA14" s="148"/>
    </row>
    <row r="15" spans="1:27" ht="24" customHeight="1" thickBot="1" x14ac:dyDescent="0.2">
      <c r="A15" s="1097"/>
      <c r="B15" s="1079" t="s">
        <v>640</v>
      </c>
      <c r="C15" s="1080"/>
      <c r="D15" s="1081" t="s">
        <v>1301</v>
      </c>
      <c r="E15" s="1082"/>
      <c r="F15" s="1082"/>
      <c r="G15" s="1082"/>
      <c r="H15" s="1082"/>
      <c r="I15" s="1082"/>
      <c r="J15" s="1082"/>
      <c r="K15" s="1082"/>
      <c r="L15" s="1082"/>
      <c r="M15" s="1082"/>
      <c r="N15" s="1082"/>
      <c r="O15" s="1082"/>
      <c r="P15" s="1082"/>
      <c r="Q15" s="1082"/>
      <c r="R15" s="1082"/>
      <c r="S15" s="1082"/>
      <c r="T15" s="1082"/>
      <c r="U15" s="1082"/>
      <c r="V15" s="1082"/>
      <c r="W15" s="1083"/>
      <c r="Y15" s="507" t="str">
        <f>IF(AND($W$14="はい",D15=""),"×","○")</f>
        <v>○</v>
      </c>
      <c r="AA15" s="148"/>
    </row>
    <row r="16" spans="1:27" ht="24" customHeight="1" thickBot="1" x14ac:dyDescent="0.2">
      <c r="A16" s="1097"/>
      <c r="B16" s="513" t="s">
        <v>229</v>
      </c>
      <c r="C16" s="514" t="s">
        <v>641</v>
      </c>
      <c r="D16" s="1120" t="s">
        <v>1206</v>
      </c>
      <c r="E16" s="1121"/>
      <c r="F16" s="1121"/>
      <c r="G16" s="1121"/>
      <c r="H16" s="1122"/>
      <c r="I16" s="1109" t="s">
        <v>642</v>
      </c>
      <c r="J16" s="1109"/>
      <c r="K16" s="1099">
        <v>2124</v>
      </c>
      <c r="L16" s="1099"/>
      <c r="M16" s="1099" t="s">
        <v>1362</v>
      </c>
      <c r="N16" s="1099"/>
      <c r="O16" s="1099" t="s">
        <v>1362</v>
      </c>
      <c r="P16" s="1099"/>
      <c r="Q16" s="1108" t="s">
        <v>643</v>
      </c>
      <c r="R16" s="1108"/>
      <c r="S16" s="1105" t="s">
        <v>1362</v>
      </c>
      <c r="T16" s="1106"/>
      <c r="U16" s="1106"/>
      <c r="V16" s="1106"/>
      <c r="W16" s="1107"/>
      <c r="AA16" s="148"/>
    </row>
    <row r="17" spans="1:27" ht="24" customHeight="1" thickBot="1" x14ac:dyDescent="0.2">
      <c r="A17" s="1096">
        <v>8</v>
      </c>
      <c r="B17" s="515" t="s">
        <v>644</v>
      </c>
      <c r="C17" s="516"/>
      <c r="D17" s="517"/>
      <c r="E17" s="517"/>
      <c r="F17" s="517"/>
      <c r="G17" s="517"/>
      <c r="H17" s="517"/>
      <c r="I17" s="517"/>
      <c r="J17" s="517"/>
      <c r="K17" s="517"/>
      <c r="L17" s="517"/>
      <c r="M17" s="517"/>
      <c r="N17" s="517"/>
      <c r="O17" s="517"/>
      <c r="P17" s="517"/>
      <c r="Q17" s="517"/>
      <c r="R17" s="517"/>
      <c r="S17" s="517"/>
      <c r="T17" s="517"/>
      <c r="U17" s="517"/>
      <c r="V17" s="517"/>
      <c r="W17" s="16" t="s">
        <v>1241</v>
      </c>
      <c r="Y17" s="507" t="str">
        <f>IF(AND($W$7="はい",W17=""),"×","○")</f>
        <v>○</v>
      </c>
      <c r="AA17" s="148"/>
    </row>
    <row r="18" spans="1:27" ht="24" customHeight="1" thickBot="1" x14ac:dyDescent="0.2">
      <c r="A18" s="1097"/>
      <c r="B18" s="1079" t="s">
        <v>640</v>
      </c>
      <c r="C18" s="1080"/>
      <c r="D18" s="1081" t="s">
        <v>1301</v>
      </c>
      <c r="E18" s="1082"/>
      <c r="F18" s="1082"/>
      <c r="G18" s="1082"/>
      <c r="H18" s="1082"/>
      <c r="I18" s="1082"/>
      <c r="J18" s="1082"/>
      <c r="K18" s="1082"/>
      <c r="L18" s="1082"/>
      <c r="M18" s="1082"/>
      <c r="N18" s="1082"/>
      <c r="O18" s="1082"/>
      <c r="P18" s="1082"/>
      <c r="Q18" s="1082"/>
      <c r="R18" s="1082"/>
      <c r="S18" s="1082"/>
      <c r="T18" s="1082"/>
      <c r="U18" s="1082"/>
      <c r="V18" s="1082"/>
      <c r="W18" s="1083"/>
      <c r="Y18" s="507" t="str">
        <f>IF(AND($W$17="はい",D18=""),"×","○")</f>
        <v>○</v>
      </c>
      <c r="AA18" s="148"/>
    </row>
    <row r="19" spans="1:27" ht="24" customHeight="1" thickBot="1" x14ac:dyDescent="0.2">
      <c r="A19" s="1098"/>
      <c r="B19" s="518" t="s">
        <v>229</v>
      </c>
      <c r="C19" s="519" t="s">
        <v>641</v>
      </c>
      <c r="D19" s="1100" t="s">
        <v>1206</v>
      </c>
      <c r="E19" s="1101"/>
      <c r="F19" s="1101"/>
      <c r="G19" s="1101"/>
      <c r="H19" s="1102"/>
      <c r="I19" s="1103" t="s">
        <v>642</v>
      </c>
      <c r="J19" s="1104"/>
      <c r="K19" s="1099">
        <v>2124</v>
      </c>
      <c r="L19" s="1099"/>
      <c r="M19" s="1099" t="s">
        <v>1362</v>
      </c>
      <c r="N19" s="1099"/>
      <c r="O19" s="1099" t="s">
        <v>1362</v>
      </c>
      <c r="P19" s="1099"/>
      <c r="Q19" s="1103" t="s">
        <v>643</v>
      </c>
      <c r="R19" s="1104"/>
      <c r="S19" s="1105" t="s">
        <v>1362</v>
      </c>
      <c r="T19" s="1106"/>
      <c r="U19" s="1106"/>
      <c r="V19" s="1106"/>
      <c r="W19" s="1107"/>
      <c r="AA19" s="150"/>
    </row>
    <row r="20" spans="1:27" x14ac:dyDescent="0.15">
      <c r="X20" s="202" t="s">
        <v>184</v>
      </c>
    </row>
  </sheetData>
  <sheetProtection selectLockedCells="1"/>
  <mergeCells count="34">
    <mergeCell ref="A14:A16"/>
    <mergeCell ref="B14:V14"/>
    <mergeCell ref="D16:H16"/>
    <mergeCell ref="M16:N16"/>
    <mergeCell ref="O16:P16"/>
    <mergeCell ref="B9:C9"/>
    <mergeCell ref="D9:W9"/>
    <mergeCell ref="A1:W1"/>
    <mergeCell ref="A2:V2"/>
    <mergeCell ref="O4:W4"/>
    <mergeCell ref="B8:C8"/>
    <mergeCell ref="D8:W8"/>
    <mergeCell ref="A11:A12"/>
    <mergeCell ref="B11:C12"/>
    <mergeCell ref="A17:A19"/>
    <mergeCell ref="B18:C18"/>
    <mergeCell ref="D18:W18"/>
    <mergeCell ref="M19:N19"/>
    <mergeCell ref="O19:P19"/>
    <mergeCell ref="D19:H19"/>
    <mergeCell ref="I19:J19"/>
    <mergeCell ref="S19:W19"/>
    <mergeCell ref="K19:L19"/>
    <mergeCell ref="Q19:R19"/>
    <mergeCell ref="Q16:R16"/>
    <mergeCell ref="S16:W16"/>
    <mergeCell ref="K16:L16"/>
    <mergeCell ref="I16:J16"/>
    <mergeCell ref="B10:C10"/>
    <mergeCell ref="D10:W10"/>
    <mergeCell ref="B15:C15"/>
    <mergeCell ref="D15:W15"/>
    <mergeCell ref="E12:W12"/>
    <mergeCell ref="E11:W11"/>
  </mergeCells>
  <phoneticPr fontId="38"/>
  <conditionalFormatting sqref="Y1:Y2">
    <cfRule type="cellIs" dxfId="27" priority="8" stopIfTrue="1" operator="equal">
      <formula>"未入力あり"</formula>
    </cfRule>
  </conditionalFormatting>
  <conditionalFormatting sqref="Y7">
    <cfRule type="cellIs" dxfId="26" priority="7" operator="equal">
      <formula>"未入力あり"</formula>
    </cfRule>
  </conditionalFormatting>
  <conditionalFormatting sqref="Y16 Y19:Y1048576">
    <cfRule type="cellIs" dxfId="25" priority="10" stopIfTrue="1" operator="equal">
      <formula>"未入力あり"</formula>
    </cfRule>
  </conditionalFormatting>
  <dataValidations xWindow="863" yWindow="793" count="6">
    <dataValidation allowBlank="1" showInputMessage="1" showErrorMessage="1" prompt="表紙の病院名をコピー" sqref="M6:U6 P5:W5" xr:uid="{00000000-0002-0000-0900-000000000000}"/>
    <dataValidation type="list" allowBlank="1" showInputMessage="1" showErrorMessage="1" sqref="W17 W13:W14 W7" xr:uid="{00000000-0002-0000-0900-000001000000}">
      <formula1>"はい,いいえ"</formula1>
    </dataValidation>
    <dataValidation allowBlank="1" showInputMessage="1" showErrorMessage="1" prompt="表紙の病院名を反映" sqref="O4:W4" xr:uid="{00000000-0002-0000-0900-000002000000}"/>
    <dataValidation type="custom" imeMode="disabled" allowBlank="1" showInputMessage="1" showErrorMessage="1" error="半角で入力してください" prompt="電話番号はハイフン「-」を含め、半角で入力_x000a_XXX-XXXX-XXXX" sqref="D16:H16 D19:H19 S16:W16 S19:W19" xr:uid="{00000000-0002-0000-0900-000003000000}">
      <formula1>LEN(D16)=LENB(D16)</formula1>
    </dataValidation>
    <dataValidation imeMode="disabled" allowBlank="1" showInputMessage="1" showErrorMessage="1" prompt="内線番号を半角で入力" sqref="K16:P16 K19:P19" xr:uid="{00000000-0002-0000-0900-000004000000}"/>
    <dataValidation type="custom" imeMode="disabled" allowBlank="1" showInputMessage="1" showErrorMessage="1" error="半角で入力してください" prompt="アドレスは、手入力せずにホームページからコピーしてください" sqref="E12" xr:uid="{00000000-0002-0000-0900-000005000000}">
      <formula1>LEN(E12)=LENB(E12)</formula1>
    </dataValidation>
  </dataValidations>
  <printOptions horizontalCentered="1"/>
  <pageMargins left="0.39370078740157483" right="0.39370078740157483" top="0.59055118110236227" bottom="0.59055118110236227" header="0.31496062992125984" footer="0.27559055118110237"/>
  <pageSetup paperSize="9" scale="66" orientation="portrait" r:id="rId1"/>
  <headerFooter scaleWithDoc="0" alignWithMargins="0">
    <oddFooter>&amp;C&amp;P/&amp;N&amp;R&amp;A</oddFooter>
    <firstFooter>&amp;C1/2</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2" ma:contentTypeDescription="新しいドキュメントを作成します。" ma:contentTypeScope="" ma:versionID="2c78f3981e398dca976eb76c62abb1fe">
  <xsd:schema xmlns:xsd="http://www.w3.org/2001/XMLSchema" xmlns:xs="http://www.w3.org/2001/XMLSchema" xmlns:p="http://schemas.microsoft.com/office/2006/metadata/properties" xmlns:ns2="da403b65-2863-4fac-9bf3-1b8b0c5a37f2" targetNamespace="http://schemas.microsoft.com/office/2006/metadata/properties" ma:root="true" ma:fieldsID="526e3c0d7f7f398b69eb0cc39b7a1926" ns2:_="">
    <xsd:import namespace="da403b65-2863-4fac-9bf3-1b8b0c5a37f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30A712-E374-4438-A6DC-A925EF20678D}">
  <ds:schemaRefs>
    <ds:schemaRef ds:uri="http://schemas.microsoft.com/sharepoint/v3/contenttype/forms"/>
  </ds:schemaRefs>
</ds:datastoreItem>
</file>

<file path=customXml/itemProps2.xml><?xml version="1.0" encoding="utf-8"?>
<ds:datastoreItem xmlns:ds="http://schemas.openxmlformats.org/officeDocument/2006/customXml" ds:itemID="{B8148DDA-5C6B-4ACF-A871-E08EAB61C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403b65-2863-4fac-9bf3-1b8b0c5a37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2F5614-5202-4503-A681-CE1904A93CD7}">
  <ds:schemaRefs>
    <ds:schemaRef ds:uri="da403b65-2863-4fac-9bf3-1b8b0c5a37f2"/>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事務局</vt:lpstr>
      <vt:lpstr>現況報告書入力時の注意事項</vt:lpstr>
      <vt:lpstr>表紙</vt:lpstr>
      <vt:lpstr>様式3（病院基本情報）</vt:lpstr>
      <vt:lpstr>様式3（病院機能）</vt:lpstr>
      <vt:lpstr>別紙1（各種小児がんの情報）</vt:lpstr>
      <vt:lpstr>別紙2（生殖機能の温存の支援）</vt:lpstr>
      <vt:lpstr>別紙3（緩和ケアチームの組織）</vt:lpstr>
      <vt:lpstr>別紙4（緩和外来）</vt:lpstr>
      <vt:lpstr>別紙5（緩和病棟）</vt:lpstr>
      <vt:lpstr>別紙6（SO体制）</vt:lpstr>
      <vt:lpstr>別紙7（診療実績等）</vt:lpstr>
      <vt:lpstr>別紙8（研修の状況）</vt:lpstr>
      <vt:lpstr>別紙9（がん相談支援センター）</vt:lpstr>
      <vt:lpstr>別紙10（がん相談支援センター窓口）</vt:lpstr>
      <vt:lpstr>別紙11（語り合う場）</vt:lpstr>
      <vt:lpstr>別紙12（長期滞在施設）</vt:lpstr>
      <vt:lpstr>別紙13（臨床研究窓口）</vt:lpstr>
      <vt:lpstr>別紙14（医療の質）</vt:lpstr>
      <vt:lpstr>別紙15（医療安全体制）</vt:lpstr>
      <vt:lpstr>別紙16（満たしていない要件）</vt:lpstr>
      <vt:lpstr>(非表示)指定要件一覧表</vt:lpstr>
      <vt:lpstr>現況報告書入力時の注意事項!Print_Area</vt:lpstr>
      <vt:lpstr>表紙!Print_Area</vt:lpstr>
      <vt:lpstr>'別紙1（各種小児がんの情報）'!Print_Area</vt:lpstr>
      <vt:lpstr>'別紙10（がん相談支援センター窓口）'!Print_Area</vt:lpstr>
      <vt:lpstr>'別紙11（語り合う場）'!Print_Area</vt:lpstr>
      <vt:lpstr>'別紙12（長期滞在施設）'!Print_Area</vt:lpstr>
      <vt:lpstr>'別紙13（臨床研究窓口）'!Print_Area</vt:lpstr>
      <vt:lpstr>'別紙14（医療の質）'!Print_Area</vt:lpstr>
      <vt:lpstr>'別紙15（医療安全体制）'!Print_Area</vt:lpstr>
      <vt:lpstr>'別紙16（満たしていない要件）'!Print_Area</vt:lpstr>
      <vt:lpstr>'別紙2（生殖機能の温存の支援）'!Print_Area</vt:lpstr>
      <vt:lpstr>'別紙3（緩和ケアチームの組織）'!Print_Area</vt:lpstr>
      <vt:lpstr>'別紙4（緩和外来）'!Print_Area</vt:lpstr>
      <vt:lpstr>'別紙5（緩和病棟）'!Print_Area</vt:lpstr>
      <vt:lpstr>'別紙6（SO体制）'!Print_Area</vt:lpstr>
      <vt:lpstr>'別紙7（診療実績等）'!Print_Area</vt:lpstr>
      <vt:lpstr>'別紙8（研修の状況）'!Print_Area</vt:lpstr>
      <vt:lpstr>'別紙9（がん相談支援センター）'!Print_Area</vt:lpstr>
      <vt:lpstr>'様式3（病院基本情報）'!Print_Area</vt:lpstr>
      <vt:lpstr>'様式3（病院機能）'!Print_Area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藤原　遼祐</dc:creator>
  <cp:keywords/>
  <dc:description/>
  <cp:lastModifiedBy>yoshihiro harada</cp:lastModifiedBy>
  <cp:revision/>
  <cp:lastPrinted>2023-11-07T05:25:52Z</cp:lastPrinted>
  <dcterms:created xsi:type="dcterms:W3CDTF">2016-09-15T06:04:55Z</dcterms:created>
  <dcterms:modified xsi:type="dcterms:W3CDTF">2025-02-26T09:11:19Z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ies>
</file>